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914DF05-0359-4C6F-93D9-56FBDE3B2175}" xr6:coauthVersionLast="47" xr6:coauthVersionMax="47" xr10:uidLastSave="{00000000-0000-0000-0000-000000000000}"/>
  <workbookProtection workbookAlgorithmName="SHA-512" workbookHashValue="HYE64bYtK7jONs6QlaCcZY4TA/t0nEsZIaDBIMXQikGjKFPmIU0y9EaEOXoGJdyap082bF5jV0PVEwjBaEIKSg==" workbookSaltValue="BIbXAMulfPgTncvDhh4P/w==" workbookSpinCount="100000" lockStructure="1"/>
  <bookViews>
    <workbookView xWindow="-108" yWindow="-108" windowWidth="23256" windowHeight="13176" tabRatio="738" firstSheet="2" activeTab="7" xr2:uid="{00000000-000D-0000-FFFF-FFFF00000000}"/>
  </bookViews>
  <sheets>
    <sheet name="Finance Diary" sheetId="9" r:id="rId1"/>
    <sheet name="Monthly Cashflow" sheetId="2" r:id="rId2"/>
    <sheet name="Existing Portfolio" sheetId="1" r:id="rId3"/>
    <sheet name="Emergency Funds" sheetId="3" r:id="rId4"/>
    <sheet name="Retire with Ease" sheetId="4" r:id="rId5"/>
    <sheet name="Financial Goals" sheetId="7" r:id="rId6"/>
    <sheet name="Tax Regime Choice" sheetId="6" r:id="rId7"/>
    <sheet name="Insurance Calculator" sheetId="8" r:id="rId8"/>
    <sheet name="EMI calculator" sheetId="5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H16" i="7"/>
  <c r="H17" i="7"/>
  <c r="E15" i="7"/>
  <c r="I15" i="7" s="1"/>
  <c r="E16" i="7"/>
  <c r="I16" i="7" s="1"/>
  <c r="E17" i="7"/>
  <c r="K17" i="7" s="1"/>
  <c r="C21" i="8"/>
  <c r="D9" i="7"/>
  <c r="G9" i="7"/>
  <c r="L19" i="6"/>
  <c r="M19" i="6" s="1"/>
  <c r="M24" i="6"/>
  <c r="O24" i="6" s="1"/>
  <c r="L24" i="6"/>
  <c r="H24" i="6"/>
  <c r="G24" i="6"/>
  <c r="L23" i="6"/>
  <c r="M23" i="6" s="1"/>
  <c r="O23" i="6" s="1"/>
  <c r="H23" i="6"/>
  <c r="G23" i="6"/>
  <c r="M22" i="6"/>
  <c r="O22" i="6" s="1"/>
  <c r="L22" i="6"/>
  <c r="H22" i="6"/>
  <c r="G22" i="6"/>
  <c r="L21" i="6"/>
  <c r="M21" i="6" s="1"/>
  <c r="G21" i="6"/>
  <c r="H21" i="6" s="1"/>
  <c r="L20" i="6"/>
  <c r="M20" i="6" s="1"/>
  <c r="O20" i="6" s="1"/>
  <c r="H20" i="6"/>
  <c r="G20" i="6"/>
  <c r="L18" i="6"/>
  <c r="M18" i="6" s="1"/>
  <c r="G18" i="6"/>
  <c r="H18" i="6" s="1"/>
  <c r="L17" i="6"/>
  <c r="M17" i="6" s="1"/>
  <c r="H17" i="6"/>
  <c r="G17" i="6"/>
  <c r="J15" i="7" l="1"/>
  <c r="L15" i="7" s="1"/>
  <c r="K15" i="7"/>
  <c r="K16" i="7"/>
  <c r="I17" i="7"/>
  <c r="J17" i="7" s="1"/>
  <c r="L17" i="7" s="1"/>
  <c r="J16" i="7"/>
  <c r="L16" i="7" s="1"/>
  <c r="O21" i="6"/>
  <c r="G19" i="6"/>
  <c r="H19" i="6" s="1"/>
  <c r="O19" i="6"/>
  <c r="O18" i="6"/>
  <c r="O17" i="6"/>
  <c r="C13" i="8"/>
  <c r="E14" i="7"/>
  <c r="I14" i="7" s="1"/>
  <c r="E13" i="7"/>
  <c r="I13" i="7" s="1"/>
  <c r="E12" i="7"/>
  <c r="E11" i="7"/>
  <c r="E10" i="7"/>
  <c r="E9" i="7"/>
  <c r="C9" i="3"/>
  <c r="F19" i="1"/>
  <c r="C20" i="2"/>
  <c r="D515" i="5" l="1"/>
  <c r="E515" i="5"/>
  <c r="F515" i="5"/>
  <c r="G515" i="5"/>
  <c r="D516" i="5"/>
  <c r="E516" i="5"/>
  <c r="F516" i="5"/>
  <c r="G516" i="5"/>
  <c r="D517" i="5"/>
  <c r="E517" i="5"/>
  <c r="F517" i="5"/>
  <c r="G517" i="5"/>
  <c r="D518" i="5"/>
  <c r="E518" i="5"/>
  <c r="F518" i="5"/>
  <c r="G518" i="5"/>
  <c r="D519" i="5"/>
  <c r="E519" i="5"/>
  <c r="F519" i="5"/>
  <c r="G519" i="5"/>
  <c r="C516" i="5"/>
  <c r="C517" i="5"/>
  <c r="C518" i="5"/>
  <c r="C519" i="5"/>
  <c r="C515" i="5"/>
  <c r="K14" i="7"/>
  <c r="H10" i="7"/>
  <c r="H11" i="7"/>
  <c r="H12" i="7"/>
  <c r="H13" i="7"/>
  <c r="J13" i="7" s="1"/>
  <c r="H14" i="7"/>
  <c r="J14" i="7" s="1"/>
  <c r="B10" i="7"/>
  <c r="B11" i="7" s="1"/>
  <c r="B12" i="7" s="1"/>
  <c r="B13" i="7" s="1"/>
  <c r="B14" i="7" s="1"/>
  <c r="B15" i="7" s="1"/>
  <c r="B16" i="7" s="1"/>
  <c r="B17" i="7" s="1"/>
  <c r="I10" i="7"/>
  <c r="K9" i="7"/>
  <c r="C19" i="1"/>
  <c r="L14" i="7" l="1"/>
  <c r="K13" i="7"/>
  <c r="K12" i="7"/>
  <c r="I12" i="7"/>
  <c r="J12" i="7" s="1"/>
  <c r="K11" i="7"/>
  <c r="I11" i="7"/>
  <c r="J11" i="7" s="1"/>
  <c r="L11" i="7" s="1"/>
  <c r="J10" i="7"/>
  <c r="I9" i="7"/>
  <c r="K10" i="7"/>
  <c r="C25" i="8"/>
  <c r="C26" i="8" s="1"/>
  <c r="L12" i="7" l="1"/>
  <c r="L10" i="7"/>
  <c r="C28" i="8"/>
  <c r="L13" i="7"/>
  <c r="C22" i="4" l="1"/>
  <c r="C20" i="4"/>
  <c r="C18" i="4"/>
  <c r="C17" i="4" l="1"/>
  <c r="C23" i="4" s="1"/>
  <c r="C25" i="4" l="1"/>
  <c r="L9" i="7" s="1"/>
  <c r="F9" i="7"/>
  <c r="H9" i="7" s="1"/>
  <c r="J9" i="7" s="1"/>
  <c r="F20" i="2"/>
  <c r="C10" i="3" s="1"/>
  <c r="C11" i="3" s="1"/>
  <c r="G12" i="5"/>
  <c r="C11" i="5" s="1"/>
  <c r="C19" i="5"/>
  <c r="C26" i="1" l="1"/>
  <c r="F18" i="5"/>
  <c r="L18" i="7"/>
  <c r="C25" i="1"/>
  <c r="F22" i="2"/>
  <c r="D19" i="5"/>
  <c r="C14" i="5"/>
  <c r="B20" i="5" s="1"/>
  <c r="B21" i="5" s="1"/>
  <c r="B22" i="5" s="1"/>
  <c r="B22" i="1"/>
  <c r="C27" i="1" l="1"/>
  <c r="C15" i="5"/>
  <c r="E21" i="5" s="1"/>
  <c r="E22" i="5" l="1"/>
  <c r="B23" i="5"/>
  <c r="E19" i="5"/>
  <c r="F19" i="5" s="1"/>
  <c r="C20" i="5" s="1"/>
  <c r="D20" i="5" s="1"/>
  <c r="E20" i="5"/>
  <c r="B24" i="5" l="1"/>
  <c r="E23" i="5"/>
  <c r="F20" i="5"/>
  <c r="C21" i="5" s="1"/>
  <c r="D21" i="5" s="1"/>
  <c r="F21" i="5" s="1"/>
  <c r="C22" i="5" s="1"/>
  <c r="D22" i="5" l="1"/>
  <c r="F22" i="5" s="1"/>
  <c r="C23" i="5" s="1"/>
  <c r="D23" i="5" s="1"/>
  <c r="F23" i="5" s="1"/>
  <c r="B25" i="5"/>
  <c r="E24" i="5"/>
  <c r="C24" i="5" l="1"/>
  <c r="D24" i="5" s="1"/>
  <c r="F24" i="5" s="1"/>
  <c r="C25" i="5" s="1"/>
  <c r="D25" i="5" s="1"/>
  <c r="E25" i="5"/>
  <c r="B26" i="5"/>
  <c r="F25" i="5" l="1"/>
  <c r="C26" i="5" s="1"/>
  <c r="D26" i="5" s="1"/>
  <c r="E26" i="5"/>
  <c r="B27" i="5"/>
  <c r="F26" i="5" l="1"/>
  <c r="C27" i="5" s="1"/>
  <c r="B28" i="5"/>
  <c r="E27" i="5"/>
  <c r="D27" i="5" l="1"/>
  <c r="F27" i="5" s="1"/>
  <c r="C28" i="5" s="1"/>
  <c r="D28" i="5" s="1"/>
  <c r="E28" i="5"/>
  <c r="B29" i="5"/>
  <c r="F28" i="5" l="1"/>
  <c r="C29" i="5" s="1"/>
  <c r="D29" i="5" s="1"/>
  <c r="E29" i="5"/>
  <c r="B30" i="5"/>
  <c r="F29" i="5" l="1"/>
  <c r="C30" i="5" s="1"/>
  <c r="D30" i="5" s="1"/>
  <c r="E30" i="5"/>
  <c r="B31" i="5"/>
  <c r="F30" i="5" l="1"/>
  <c r="C31" i="5" s="1"/>
  <c r="D31" i="5" s="1"/>
  <c r="E31" i="5"/>
  <c r="B32" i="5"/>
  <c r="F31" i="5" l="1"/>
  <c r="C32" i="5" s="1"/>
  <c r="D32" i="5" s="1"/>
  <c r="B33" i="5"/>
  <c r="E32" i="5"/>
  <c r="F32" i="5" l="1"/>
  <c r="C33" i="5" s="1"/>
  <c r="B34" i="5"/>
  <c r="E33" i="5"/>
  <c r="D33" i="5" l="1"/>
  <c r="F33" i="5" s="1"/>
  <c r="C34" i="5" s="1"/>
  <c r="B35" i="5"/>
  <c r="E34" i="5"/>
  <c r="D34" i="5" l="1"/>
  <c r="F34" i="5" s="1"/>
  <c r="C35" i="5" s="1"/>
  <c r="D35" i="5" s="1"/>
  <c r="B36" i="5"/>
  <c r="E35" i="5"/>
  <c r="F35" i="5" l="1"/>
  <c r="C36" i="5" s="1"/>
  <c r="D36" i="5" s="1"/>
  <c r="B37" i="5"/>
  <c r="E36" i="5"/>
  <c r="F36" i="5" l="1"/>
  <c r="C37" i="5" s="1"/>
  <c r="D37" i="5" s="1"/>
  <c r="E37" i="5"/>
  <c r="B38" i="5"/>
  <c r="F37" i="5" l="1"/>
  <c r="C38" i="5" s="1"/>
  <c r="D38" i="5" s="1"/>
  <c r="B39" i="5"/>
  <c r="E38" i="5"/>
  <c r="F38" i="5" l="1"/>
  <c r="C39" i="5" s="1"/>
  <c r="D39" i="5" s="1"/>
  <c r="E39" i="5"/>
  <c r="B40" i="5"/>
  <c r="B41" i="5" l="1"/>
  <c r="E40" i="5"/>
  <c r="F39" i="5"/>
  <c r="C40" i="5" s="1"/>
  <c r="D40" i="5" s="1"/>
  <c r="F40" i="5" l="1"/>
  <c r="C41" i="5" s="1"/>
  <c r="B42" i="5"/>
  <c r="E41" i="5"/>
  <c r="E42" i="5" l="1"/>
  <c r="B43" i="5"/>
  <c r="D41" i="5"/>
  <c r="F41" i="5" s="1"/>
  <c r="C42" i="5" s="1"/>
  <c r="D42" i="5" l="1"/>
  <c r="F42" i="5" s="1"/>
  <c r="C43" i="5" s="1"/>
  <c r="B44" i="5"/>
  <c r="E43" i="5"/>
  <c r="D43" i="5" l="1"/>
  <c r="F43" i="5" s="1"/>
  <c r="C44" i="5" s="1"/>
  <c r="B45" i="5"/>
  <c r="E44" i="5"/>
  <c r="D44" i="5" l="1"/>
  <c r="F44" i="5" s="1"/>
  <c r="C45" i="5" s="1"/>
  <c r="D45" i="5" s="1"/>
  <c r="E45" i="5"/>
  <c r="B46" i="5"/>
  <c r="F45" i="5" l="1"/>
  <c r="C46" i="5" s="1"/>
  <c r="D46" i="5" s="1"/>
  <c r="B47" i="5"/>
  <c r="E46" i="5"/>
  <c r="F46" i="5" l="1"/>
  <c r="C47" i="5" s="1"/>
  <c r="D47" i="5" s="1"/>
  <c r="E47" i="5"/>
  <c r="B48" i="5"/>
  <c r="F47" i="5" l="1"/>
  <c r="C48" i="5" s="1"/>
  <c r="D48" i="5" s="1"/>
  <c r="E48" i="5"/>
  <c r="B49" i="5"/>
  <c r="F48" i="5" l="1"/>
  <c r="C49" i="5" s="1"/>
  <c r="E49" i="5"/>
  <c r="B50" i="5"/>
  <c r="D49" i="5" l="1"/>
  <c r="F49" i="5" s="1"/>
  <c r="C50" i="5" s="1"/>
  <c r="D50" i="5" s="1"/>
  <c r="E50" i="5"/>
  <c r="B51" i="5"/>
  <c r="F50" i="5" l="1"/>
  <c r="C51" i="5" s="1"/>
  <c r="D51" i="5" s="1"/>
  <c r="B52" i="5"/>
  <c r="E51" i="5"/>
  <c r="E52" i="5" l="1"/>
  <c r="B53" i="5"/>
  <c r="F51" i="5"/>
  <c r="C52" i="5" s="1"/>
  <c r="D52" i="5" s="1"/>
  <c r="F52" i="5" l="1"/>
  <c r="C53" i="5" s="1"/>
  <c r="D53" i="5" s="1"/>
  <c r="E53" i="5"/>
  <c r="B54" i="5"/>
  <c r="F53" i="5" l="1"/>
  <c r="C54" i="5" s="1"/>
  <c r="D54" i="5" s="1"/>
  <c r="B55" i="5"/>
  <c r="E54" i="5"/>
  <c r="F54" i="5" l="1"/>
  <c r="C55" i="5" s="1"/>
  <c r="E55" i="5"/>
  <c r="B56" i="5"/>
  <c r="D55" i="5" l="1"/>
  <c r="F55" i="5" s="1"/>
  <c r="C56" i="5" s="1"/>
  <c r="D56" i="5" s="1"/>
  <c r="B57" i="5"/>
  <c r="E56" i="5"/>
  <c r="B58" i="5" l="1"/>
  <c r="E57" i="5"/>
  <c r="F56" i="5"/>
  <c r="C57" i="5" s="1"/>
  <c r="D57" i="5" s="1"/>
  <c r="F57" i="5" l="1"/>
  <c r="C58" i="5" s="1"/>
  <c r="D58" i="5" s="1"/>
  <c r="B59" i="5"/>
  <c r="E58" i="5"/>
  <c r="F58" i="5" l="1"/>
  <c r="C59" i="5" s="1"/>
  <c r="D59" i="5" s="1"/>
  <c r="B60" i="5"/>
  <c r="E59" i="5"/>
  <c r="F59" i="5" l="1"/>
  <c r="C60" i="5" s="1"/>
  <c r="D60" i="5" s="1"/>
  <c r="B61" i="5"/>
  <c r="E60" i="5"/>
  <c r="F60" i="5" l="1"/>
  <c r="C61" i="5" s="1"/>
  <c r="D61" i="5" s="1"/>
  <c r="B62" i="5"/>
  <c r="E61" i="5"/>
  <c r="F61" i="5" l="1"/>
  <c r="C62" i="5" s="1"/>
  <c r="D62" i="5" s="1"/>
  <c r="B63" i="5"/>
  <c r="E62" i="5"/>
  <c r="E63" i="5" l="1"/>
  <c r="B64" i="5"/>
  <c r="F62" i="5"/>
  <c r="C63" i="5" s="1"/>
  <c r="D63" i="5" s="1"/>
  <c r="F63" i="5" l="1"/>
  <c r="C64" i="5" s="1"/>
  <c r="D64" i="5" s="1"/>
  <c r="B65" i="5"/>
  <c r="E64" i="5"/>
  <c r="F64" i="5" l="1"/>
  <c r="C65" i="5" s="1"/>
  <c r="D65" i="5" s="1"/>
  <c r="B66" i="5"/>
  <c r="E65" i="5"/>
  <c r="B67" i="5" l="1"/>
  <c r="E66" i="5"/>
  <c r="F65" i="5"/>
  <c r="C66" i="5" s="1"/>
  <c r="D66" i="5" s="1"/>
  <c r="F66" i="5" l="1"/>
  <c r="C67" i="5" s="1"/>
  <c r="D67" i="5" s="1"/>
  <c r="E67" i="5"/>
  <c r="B68" i="5"/>
  <c r="B69" i="5" l="1"/>
  <c r="E68" i="5"/>
  <c r="F67" i="5"/>
  <c r="C68" i="5" s="1"/>
  <c r="D68" i="5" l="1"/>
  <c r="F68" i="5" s="1"/>
  <c r="C69" i="5" s="1"/>
  <c r="E69" i="5"/>
  <c r="B70" i="5"/>
  <c r="D69" i="5" l="1"/>
  <c r="F69" i="5" s="1"/>
  <c r="C70" i="5" s="1"/>
  <c r="B71" i="5"/>
  <c r="E70" i="5"/>
  <c r="D70" i="5" l="1"/>
  <c r="F70" i="5" s="1"/>
  <c r="C71" i="5" s="1"/>
  <c r="B72" i="5"/>
  <c r="E71" i="5"/>
  <c r="D71" i="5" l="1"/>
  <c r="F71" i="5" s="1"/>
  <c r="C72" i="5" s="1"/>
  <c r="D72" i="5" s="1"/>
  <c r="E72" i="5"/>
  <c r="B73" i="5"/>
  <c r="F72" i="5" l="1"/>
  <c r="C73" i="5" s="1"/>
  <c r="D73" i="5" s="1"/>
  <c r="B74" i="5"/>
  <c r="E73" i="5"/>
  <c r="F73" i="5" l="1"/>
  <c r="C74" i="5" s="1"/>
  <c r="B75" i="5"/>
  <c r="E74" i="5"/>
  <c r="D74" i="5" l="1"/>
  <c r="F74" i="5" s="1"/>
  <c r="C75" i="5" s="1"/>
  <c r="B76" i="5"/>
  <c r="E75" i="5"/>
  <c r="D75" i="5" l="1"/>
  <c r="F75" i="5" s="1"/>
  <c r="C76" i="5" s="1"/>
  <c r="E76" i="5"/>
  <c r="B77" i="5"/>
  <c r="D76" i="5" l="1"/>
  <c r="F76" i="5" s="1"/>
  <c r="C77" i="5" s="1"/>
  <c r="B78" i="5"/>
  <c r="E77" i="5"/>
  <c r="D77" i="5" l="1"/>
  <c r="F77" i="5" s="1"/>
  <c r="C78" i="5" s="1"/>
  <c r="E78" i="5"/>
  <c r="B79" i="5"/>
  <c r="D78" i="5" l="1"/>
  <c r="F78" i="5" s="1"/>
  <c r="C79" i="5" s="1"/>
  <c r="B80" i="5"/>
  <c r="E79" i="5"/>
  <c r="D79" i="5" l="1"/>
  <c r="F79" i="5" s="1"/>
  <c r="C80" i="5" s="1"/>
  <c r="E80" i="5"/>
  <c r="B81" i="5"/>
  <c r="D80" i="5" l="1"/>
  <c r="F80" i="5" s="1"/>
  <c r="C81" i="5" s="1"/>
  <c r="E81" i="5"/>
  <c r="B82" i="5"/>
  <c r="D81" i="5" l="1"/>
  <c r="F81" i="5" s="1"/>
  <c r="C82" i="5" s="1"/>
  <c r="B83" i="5"/>
  <c r="E82" i="5"/>
  <c r="D82" i="5" l="1"/>
  <c r="F82" i="5" s="1"/>
  <c r="C83" i="5" s="1"/>
  <c r="E83" i="5"/>
  <c r="B84" i="5"/>
  <c r="D83" i="5" l="1"/>
  <c r="F83" i="5" s="1"/>
  <c r="C84" i="5" s="1"/>
  <c r="B85" i="5"/>
  <c r="E84" i="5"/>
  <c r="D84" i="5" l="1"/>
  <c r="F84" i="5" s="1"/>
  <c r="C85" i="5" s="1"/>
  <c r="B86" i="5"/>
  <c r="E85" i="5"/>
  <c r="D85" i="5" l="1"/>
  <c r="F85" i="5" s="1"/>
  <c r="C86" i="5" s="1"/>
  <c r="E86" i="5"/>
  <c r="B87" i="5"/>
  <c r="D86" i="5" l="1"/>
  <c r="F86" i="5" s="1"/>
  <c r="C87" i="5" s="1"/>
  <c r="B88" i="5"/>
  <c r="E87" i="5"/>
  <c r="D87" i="5" l="1"/>
  <c r="F87" i="5" s="1"/>
  <c r="C88" i="5" s="1"/>
  <c r="B89" i="5"/>
  <c r="E88" i="5"/>
  <c r="D88" i="5" l="1"/>
  <c r="F88" i="5" s="1"/>
  <c r="C89" i="5" s="1"/>
  <c r="E89" i="5"/>
  <c r="B90" i="5"/>
  <c r="D89" i="5" l="1"/>
  <c r="F89" i="5" s="1"/>
  <c r="C90" i="5" s="1"/>
  <c r="B91" i="5"/>
  <c r="E90" i="5"/>
  <c r="D90" i="5" l="1"/>
  <c r="F90" i="5" s="1"/>
  <c r="C91" i="5" s="1"/>
  <c r="B92" i="5"/>
  <c r="E91" i="5"/>
  <c r="D91" i="5" l="1"/>
  <c r="F91" i="5" s="1"/>
  <c r="C92" i="5" s="1"/>
  <c r="E92" i="5"/>
  <c r="B93" i="5"/>
  <c r="D92" i="5" l="1"/>
  <c r="F92" i="5" s="1"/>
  <c r="C93" i="5" s="1"/>
  <c r="E93" i="5"/>
  <c r="B94" i="5"/>
  <c r="D93" i="5" l="1"/>
  <c r="F93" i="5" s="1"/>
  <c r="C94" i="5" s="1"/>
  <c r="E94" i="5"/>
  <c r="B95" i="5"/>
  <c r="D94" i="5" l="1"/>
  <c r="F94" i="5" s="1"/>
  <c r="C95" i="5" s="1"/>
  <c r="B96" i="5"/>
  <c r="E95" i="5"/>
  <c r="D95" i="5" l="1"/>
  <c r="F95" i="5" s="1"/>
  <c r="C96" i="5" s="1"/>
  <c r="B97" i="5"/>
  <c r="E96" i="5"/>
  <c r="D96" i="5" l="1"/>
  <c r="F96" i="5" s="1"/>
  <c r="C97" i="5" s="1"/>
  <c r="B98" i="5"/>
  <c r="E97" i="5"/>
  <c r="D97" i="5" l="1"/>
  <c r="F97" i="5" s="1"/>
  <c r="C98" i="5" s="1"/>
  <c r="B99" i="5"/>
  <c r="E98" i="5"/>
  <c r="D98" i="5" l="1"/>
  <c r="F98" i="5" s="1"/>
  <c r="C99" i="5" s="1"/>
  <c r="B100" i="5"/>
  <c r="E99" i="5"/>
  <c r="D99" i="5" l="1"/>
  <c r="F99" i="5" s="1"/>
  <c r="C100" i="5" s="1"/>
  <c r="E100" i="5"/>
  <c r="B101" i="5"/>
  <c r="D100" i="5" l="1"/>
  <c r="F100" i="5" s="1"/>
  <c r="C101" i="5" s="1"/>
  <c r="E101" i="5"/>
  <c r="B102" i="5"/>
  <c r="D101" i="5" l="1"/>
  <c r="F101" i="5" s="1"/>
  <c r="C102" i="5" s="1"/>
  <c r="E102" i="5"/>
  <c r="B103" i="5"/>
  <c r="D102" i="5" l="1"/>
  <c r="F102" i="5" s="1"/>
  <c r="C103" i="5" s="1"/>
  <c r="B104" i="5"/>
  <c r="E103" i="5"/>
  <c r="D103" i="5" l="1"/>
  <c r="F103" i="5" s="1"/>
  <c r="C104" i="5" s="1"/>
  <c r="B105" i="5"/>
  <c r="E104" i="5"/>
  <c r="D104" i="5" l="1"/>
  <c r="F104" i="5" s="1"/>
  <c r="C105" i="5" s="1"/>
  <c r="E105" i="5"/>
  <c r="B106" i="5"/>
  <c r="D105" i="5" l="1"/>
  <c r="F105" i="5" s="1"/>
  <c r="C106" i="5" s="1"/>
  <c r="E106" i="5"/>
  <c r="B107" i="5"/>
  <c r="D106" i="5" l="1"/>
  <c r="F106" i="5" s="1"/>
  <c r="C107" i="5" s="1"/>
  <c r="B108" i="5"/>
  <c r="E107" i="5"/>
  <c r="D107" i="5" l="1"/>
  <c r="F107" i="5" s="1"/>
  <c r="C108" i="5" s="1"/>
  <c r="B109" i="5"/>
  <c r="E108" i="5"/>
  <c r="D108" i="5" l="1"/>
  <c r="F108" i="5" s="1"/>
  <c r="C109" i="5" s="1"/>
  <c r="B110" i="5"/>
  <c r="E109" i="5"/>
  <c r="D109" i="5" l="1"/>
  <c r="F109" i="5" s="1"/>
  <c r="C110" i="5" s="1"/>
  <c r="D110" i="5" s="1"/>
  <c r="E110" i="5"/>
  <c r="B111" i="5"/>
  <c r="F110" i="5" l="1"/>
  <c r="C111" i="5" s="1"/>
  <c r="B112" i="5"/>
  <c r="E111" i="5"/>
  <c r="D111" i="5" l="1"/>
  <c r="F111" i="5" s="1"/>
  <c r="C112" i="5" s="1"/>
  <c r="D112" i="5" s="1"/>
  <c r="B113" i="5"/>
  <c r="E112" i="5"/>
  <c r="F112" i="5" l="1"/>
  <c r="C113" i="5" s="1"/>
  <c r="D113" i="5" s="1"/>
  <c r="B114" i="5"/>
  <c r="E113" i="5"/>
  <c r="F113" i="5" l="1"/>
  <c r="C114" i="5" s="1"/>
  <c r="D114" i="5" s="1"/>
  <c r="B115" i="5"/>
  <c r="E114" i="5"/>
  <c r="F114" i="5" l="1"/>
  <c r="C115" i="5" s="1"/>
  <c r="B116" i="5"/>
  <c r="E115" i="5"/>
  <c r="D115" i="5" l="1"/>
  <c r="F115" i="5" s="1"/>
  <c r="C116" i="5" s="1"/>
  <c r="E116" i="5"/>
  <c r="B117" i="5"/>
  <c r="D116" i="5" l="1"/>
  <c r="F116" i="5" s="1"/>
  <c r="C117" i="5" s="1"/>
  <c r="E117" i="5"/>
  <c r="B118" i="5"/>
  <c r="D117" i="5" l="1"/>
  <c r="F117" i="5" s="1"/>
  <c r="C118" i="5" s="1"/>
  <c r="E118" i="5"/>
  <c r="B119" i="5"/>
  <c r="D118" i="5" l="1"/>
  <c r="F118" i="5" s="1"/>
  <c r="C119" i="5" s="1"/>
  <c r="E119" i="5"/>
  <c r="B120" i="5"/>
  <c r="D119" i="5" l="1"/>
  <c r="F119" i="5" s="1"/>
  <c r="C120" i="5" s="1"/>
  <c r="E120" i="5"/>
  <c r="B121" i="5"/>
  <c r="D120" i="5" l="1"/>
  <c r="F120" i="5" s="1"/>
  <c r="C121" i="5" s="1"/>
  <c r="D121" i="5" s="1"/>
  <c r="E121" i="5"/>
  <c r="B122" i="5"/>
  <c r="F121" i="5" l="1"/>
  <c r="C122" i="5" s="1"/>
  <c r="D122" i="5" s="1"/>
  <c r="E122" i="5"/>
  <c r="B123" i="5"/>
  <c r="E123" i="5" l="1"/>
  <c r="B124" i="5"/>
  <c r="F122" i="5"/>
  <c r="C123" i="5" s="1"/>
  <c r="B125" i="5" l="1"/>
  <c r="E124" i="5"/>
  <c r="D123" i="5"/>
  <c r="F123" i="5" s="1"/>
  <c r="C124" i="5" s="1"/>
  <c r="D124" i="5" l="1"/>
  <c r="F124" i="5" s="1"/>
  <c r="C125" i="5" s="1"/>
  <c r="B126" i="5"/>
  <c r="E125" i="5"/>
  <c r="D125" i="5" l="1"/>
  <c r="F125" i="5" s="1"/>
  <c r="C126" i="5" s="1"/>
  <c r="B127" i="5"/>
  <c r="E126" i="5"/>
  <c r="D126" i="5" l="1"/>
  <c r="F126" i="5" s="1"/>
  <c r="C127" i="5" s="1"/>
  <c r="D127" i="5" s="1"/>
  <c r="B128" i="5"/>
  <c r="E127" i="5"/>
  <c r="F127" i="5" l="1"/>
  <c r="C128" i="5" s="1"/>
  <c r="B129" i="5"/>
  <c r="E128" i="5"/>
  <c r="D128" i="5" l="1"/>
  <c r="F128" i="5" s="1"/>
  <c r="C129" i="5" s="1"/>
  <c r="B130" i="5"/>
  <c r="E129" i="5"/>
  <c r="D129" i="5" l="1"/>
  <c r="F129" i="5" s="1"/>
  <c r="C130" i="5" s="1"/>
  <c r="E130" i="5"/>
  <c r="B131" i="5"/>
  <c r="D130" i="5" l="1"/>
  <c r="F130" i="5" s="1"/>
  <c r="C131" i="5" s="1"/>
  <c r="D131" i="5" s="1"/>
  <c r="B132" i="5"/>
  <c r="E131" i="5"/>
  <c r="F131" i="5" l="1"/>
  <c r="C132" i="5" s="1"/>
  <c r="D132" i="5" s="1"/>
  <c r="B133" i="5"/>
  <c r="E132" i="5"/>
  <c r="F132" i="5" l="1"/>
  <c r="C133" i="5" s="1"/>
  <c r="E133" i="5"/>
  <c r="B134" i="5"/>
  <c r="D133" i="5" l="1"/>
  <c r="F133" i="5" s="1"/>
  <c r="C134" i="5" s="1"/>
  <c r="B135" i="5"/>
  <c r="E134" i="5"/>
  <c r="D134" i="5" l="1"/>
  <c r="F134" i="5" s="1"/>
  <c r="C135" i="5" s="1"/>
  <c r="E135" i="5"/>
  <c r="B136" i="5"/>
  <c r="B137" i="5" l="1"/>
  <c r="E136" i="5"/>
  <c r="D135" i="5"/>
  <c r="F135" i="5" s="1"/>
  <c r="C136" i="5" s="1"/>
  <c r="D136" i="5" l="1"/>
  <c r="F136" i="5" s="1"/>
  <c r="C137" i="5" s="1"/>
  <c r="E137" i="5"/>
  <c r="B138" i="5"/>
  <c r="D137" i="5" l="1"/>
  <c r="F137" i="5" s="1"/>
  <c r="C138" i="5" s="1"/>
  <c r="E138" i="5"/>
  <c r="B139" i="5"/>
  <c r="D138" i="5" l="1"/>
  <c r="F138" i="5" s="1"/>
  <c r="C139" i="5" s="1"/>
  <c r="B140" i="5"/>
  <c r="E139" i="5"/>
  <c r="D139" i="5" l="1"/>
  <c r="F139" i="5" s="1"/>
  <c r="C140" i="5" s="1"/>
  <c r="D140" i="5" s="1"/>
  <c r="B141" i="5"/>
  <c r="E140" i="5"/>
  <c r="F140" i="5" l="1"/>
  <c r="C141" i="5" s="1"/>
  <c r="E141" i="5"/>
  <c r="B142" i="5"/>
  <c r="E142" i="5" l="1"/>
  <c r="B143" i="5"/>
  <c r="D141" i="5"/>
  <c r="F141" i="5" s="1"/>
  <c r="C142" i="5" s="1"/>
  <c r="D142" i="5" l="1"/>
  <c r="F142" i="5" s="1"/>
  <c r="C143" i="5" s="1"/>
  <c r="E143" i="5"/>
  <c r="B144" i="5"/>
  <c r="D143" i="5" l="1"/>
  <c r="F143" i="5" s="1"/>
  <c r="C144" i="5" s="1"/>
  <c r="E144" i="5"/>
  <c r="B145" i="5"/>
  <c r="D144" i="5" l="1"/>
  <c r="F144" i="5" s="1"/>
  <c r="C145" i="5" s="1"/>
  <c r="B146" i="5"/>
  <c r="E145" i="5"/>
  <c r="D145" i="5" l="1"/>
  <c r="F145" i="5" s="1"/>
  <c r="C146" i="5" s="1"/>
  <c r="B147" i="5"/>
  <c r="E146" i="5"/>
  <c r="D146" i="5" l="1"/>
  <c r="F146" i="5" s="1"/>
  <c r="C147" i="5" s="1"/>
  <c r="E147" i="5"/>
  <c r="B148" i="5"/>
  <c r="D147" i="5" l="1"/>
  <c r="F147" i="5" s="1"/>
  <c r="C148" i="5" s="1"/>
  <c r="E148" i="5"/>
  <c r="B149" i="5"/>
  <c r="D148" i="5" l="1"/>
  <c r="F148" i="5" s="1"/>
  <c r="C149" i="5" s="1"/>
  <c r="B150" i="5"/>
  <c r="E149" i="5"/>
  <c r="D149" i="5" l="1"/>
  <c r="F149" i="5" s="1"/>
  <c r="C150" i="5" s="1"/>
  <c r="E150" i="5"/>
  <c r="B151" i="5"/>
  <c r="D150" i="5" l="1"/>
  <c r="F150" i="5" s="1"/>
  <c r="C151" i="5" s="1"/>
  <c r="E151" i="5"/>
  <c r="B152" i="5"/>
  <c r="D151" i="5" l="1"/>
  <c r="F151" i="5" s="1"/>
  <c r="C152" i="5" s="1"/>
  <c r="B153" i="5"/>
  <c r="E152" i="5"/>
  <c r="D152" i="5" l="1"/>
  <c r="F152" i="5" s="1"/>
  <c r="C153" i="5" s="1"/>
  <c r="D153" i="5" s="1"/>
  <c r="E153" i="5"/>
  <c r="B154" i="5"/>
  <c r="F153" i="5" l="1"/>
  <c r="C154" i="5" s="1"/>
  <c r="D154" i="5" s="1"/>
  <c r="E154" i="5"/>
  <c r="B155" i="5"/>
  <c r="E155" i="5" l="1"/>
  <c r="B156" i="5"/>
  <c r="F154" i="5"/>
  <c r="C155" i="5" s="1"/>
  <c r="D155" i="5" l="1"/>
  <c r="F155" i="5" s="1"/>
  <c r="C156" i="5" s="1"/>
  <c r="E156" i="5"/>
  <c r="B157" i="5"/>
  <c r="D156" i="5" l="1"/>
  <c r="F156" i="5" s="1"/>
  <c r="C157" i="5" s="1"/>
  <c r="D157" i="5" s="1"/>
  <c r="E157" i="5"/>
  <c r="B158" i="5"/>
  <c r="B159" i="5" l="1"/>
  <c r="E158" i="5"/>
  <c r="F157" i="5"/>
  <c r="C158" i="5" s="1"/>
  <c r="D158" i="5" l="1"/>
  <c r="F158" i="5" s="1"/>
  <c r="C159" i="5" s="1"/>
  <c r="B160" i="5"/>
  <c r="E159" i="5"/>
  <c r="D159" i="5" l="1"/>
  <c r="F159" i="5" s="1"/>
  <c r="C160" i="5" s="1"/>
  <c r="E160" i="5"/>
  <c r="B161" i="5"/>
  <c r="D160" i="5" l="1"/>
  <c r="F160" i="5" s="1"/>
  <c r="C161" i="5" s="1"/>
  <c r="B162" i="5"/>
  <c r="E161" i="5"/>
  <c r="D161" i="5" l="1"/>
  <c r="F161" i="5" s="1"/>
  <c r="C162" i="5" s="1"/>
  <c r="B163" i="5"/>
  <c r="E162" i="5"/>
  <c r="D162" i="5" l="1"/>
  <c r="F162" i="5" s="1"/>
  <c r="C163" i="5" s="1"/>
  <c r="B164" i="5"/>
  <c r="E163" i="5"/>
  <c r="E164" i="5" l="1"/>
  <c r="B165" i="5"/>
  <c r="D163" i="5"/>
  <c r="F163" i="5" s="1"/>
  <c r="C164" i="5" s="1"/>
  <c r="D164" i="5" l="1"/>
  <c r="F164" i="5" s="1"/>
  <c r="C165" i="5" s="1"/>
  <c r="E165" i="5"/>
  <c r="B166" i="5"/>
  <c r="D165" i="5" l="1"/>
  <c r="F165" i="5" s="1"/>
  <c r="C166" i="5" s="1"/>
  <c r="B167" i="5"/>
  <c r="E166" i="5"/>
  <c r="D166" i="5" l="1"/>
  <c r="F166" i="5" s="1"/>
  <c r="C167" i="5" s="1"/>
  <c r="B168" i="5"/>
  <c r="E167" i="5"/>
  <c r="E168" i="5" l="1"/>
  <c r="B169" i="5"/>
  <c r="D167" i="5"/>
  <c r="F167" i="5" s="1"/>
  <c r="C168" i="5" s="1"/>
  <c r="D168" i="5" l="1"/>
  <c r="F168" i="5" s="1"/>
  <c r="C169" i="5" s="1"/>
  <c r="E169" i="5"/>
  <c r="B170" i="5"/>
  <c r="D169" i="5" l="1"/>
  <c r="F169" i="5" s="1"/>
  <c r="C170" i="5" s="1"/>
  <c r="E170" i="5"/>
  <c r="B171" i="5"/>
  <c r="D170" i="5" l="1"/>
  <c r="F170" i="5" s="1"/>
  <c r="C171" i="5" s="1"/>
  <c r="D171" i="5" s="1"/>
  <c r="B172" i="5"/>
  <c r="E171" i="5"/>
  <c r="B173" i="5" l="1"/>
  <c r="E172" i="5"/>
  <c r="F171" i="5"/>
  <c r="C172" i="5" s="1"/>
  <c r="D172" i="5" l="1"/>
  <c r="F172" i="5" s="1"/>
  <c r="C173" i="5" s="1"/>
  <c r="E173" i="5"/>
  <c r="B174" i="5"/>
  <c r="D173" i="5" l="1"/>
  <c r="F173" i="5" s="1"/>
  <c r="C174" i="5" s="1"/>
  <c r="D174" i="5" s="1"/>
  <c r="E174" i="5"/>
  <c r="B175" i="5"/>
  <c r="F174" i="5" l="1"/>
  <c r="C175" i="5" s="1"/>
  <c r="D175" i="5" s="1"/>
  <c r="B176" i="5"/>
  <c r="E175" i="5"/>
  <c r="F175" i="5" l="1"/>
  <c r="C176" i="5" s="1"/>
  <c r="D176" i="5" s="1"/>
  <c r="B177" i="5"/>
  <c r="E176" i="5"/>
  <c r="F176" i="5" l="1"/>
  <c r="C177" i="5" s="1"/>
  <c r="D177" i="5" s="1"/>
  <c r="E177" i="5"/>
  <c r="B178" i="5"/>
  <c r="B179" i="5" l="1"/>
  <c r="E178" i="5"/>
  <c r="F177" i="5"/>
  <c r="C178" i="5" s="1"/>
  <c r="D178" i="5" l="1"/>
  <c r="F178" i="5" s="1"/>
  <c r="C179" i="5" s="1"/>
  <c r="E179" i="5"/>
  <c r="B180" i="5"/>
  <c r="D179" i="5" l="1"/>
  <c r="F179" i="5" s="1"/>
  <c r="C180" i="5" s="1"/>
  <c r="B181" i="5"/>
  <c r="E180" i="5"/>
  <c r="D180" i="5" l="1"/>
  <c r="F180" i="5" s="1"/>
  <c r="C181" i="5" s="1"/>
  <c r="D181" i="5" s="1"/>
  <c r="E181" i="5"/>
  <c r="B182" i="5"/>
  <c r="E182" i="5" l="1"/>
  <c r="B183" i="5"/>
  <c r="F181" i="5"/>
  <c r="C182" i="5" s="1"/>
  <c r="D182" i="5" l="1"/>
  <c r="F182" i="5" s="1"/>
  <c r="C183" i="5" s="1"/>
  <c r="E183" i="5"/>
  <c r="B184" i="5"/>
  <c r="D183" i="5" l="1"/>
  <c r="F183" i="5" s="1"/>
  <c r="C184" i="5" s="1"/>
  <c r="B185" i="5"/>
  <c r="E184" i="5"/>
  <c r="D184" i="5" l="1"/>
  <c r="F184" i="5" s="1"/>
  <c r="C185" i="5" s="1"/>
  <c r="B186" i="5"/>
  <c r="E185" i="5"/>
  <c r="D185" i="5" l="1"/>
  <c r="F185" i="5" s="1"/>
  <c r="C186" i="5" s="1"/>
  <c r="E186" i="5"/>
  <c r="B187" i="5"/>
  <c r="D186" i="5" l="1"/>
  <c r="F186" i="5" s="1"/>
  <c r="C187" i="5" s="1"/>
  <c r="D187" i="5" s="1"/>
  <c r="B188" i="5"/>
  <c r="E187" i="5"/>
  <c r="F187" i="5" l="1"/>
  <c r="C188" i="5" s="1"/>
  <c r="D188" i="5" s="1"/>
  <c r="B189" i="5"/>
  <c r="E188" i="5"/>
  <c r="F188" i="5" l="1"/>
  <c r="C189" i="5" s="1"/>
  <c r="B190" i="5"/>
  <c r="E189" i="5"/>
  <c r="D189" i="5" l="1"/>
  <c r="F189" i="5" s="1"/>
  <c r="C190" i="5" s="1"/>
  <c r="E190" i="5"/>
  <c r="B191" i="5"/>
  <c r="D190" i="5" l="1"/>
  <c r="F190" i="5" s="1"/>
  <c r="C191" i="5" s="1"/>
  <c r="D191" i="5" s="1"/>
  <c r="B192" i="5"/>
  <c r="E191" i="5"/>
  <c r="F191" i="5" l="1"/>
  <c r="C192" i="5" s="1"/>
  <c r="D192" i="5" s="1"/>
  <c r="B193" i="5"/>
  <c r="E192" i="5"/>
  <c r="F192" i="5" l="1"/>
  <c r="C193" i="5" s="1"/>
  <c r="D193" i="5" s="1"/>
  <c r="E193" i="5"/>
  <c r="B194" i="5"/>
  <c r="E194" i="5" l="1"/>
  <c r="B195" i="5"/>
  <c r="F193" i="5"/>
  <c r="C194" i="5" s="1"/>
  <c r="D194" i="5" l="1"/>
  <c r="F194" i="5" s="1"/>
  <c r="C195" i="5" s="1"/>
  <c r="B196" i="5"/>
  <c r="E195" i="5"/>
  <c r="D195" i="5" l="1"/>
  <c r="F195" i="5" s="1"/>
  <c r="C196" i="5" s="1"/>
  <c r="E196" i="5"/>
  <c r="B197" i="5"/>
  <c r="D196" i="5" l="1"/>
  <c r="F196" i="5" s="1"/>
  <c r="C197" i="5" s="1"/>
  <c r="E197" i="5"/>
  <c r="B198" i="5"/>
  <c r="D197" i="5" l="1"/>
  <c r="F197" i="5" s="1"/>
  <c r="C198" i="5" s="1"/>
  <c r="E198" i="5"/>
  <c r="B199" i="5"/>
  <c r="D198" i="5" l="1"/>
  <c r="F198" i="5" s="1"/>
  <c r="C199" i="5" s="1"/>
  <c r="E199" i="5"/>
  <c r="B200" i="5"/>
  <c r="D199" i="5" l="1"/>
  <c r="F199" i="5" s="1"/>
  <c r="C200" i="5" s="1"/>
  <c r="B201" i="5"/>
  <c r="E200" i="5"/>
  <c r="D200" i="5" l="1"/>
  <c r="F200" i="5" s="1"/>
  <c r="C201" i="5" s="1"/>
  <c r="E201" i="5"/>
  <c r="B202" i="5"/>
  <c r="D201" i="5" l="1"/>
  <c r="F201" i="5" s="1"/>
  <c r="C202" i="5" s="1"/>
  <c r="E202" i="5"/>
  <c r="B203" i="5"/>
  <c r="D202" i="5" l="1"/>
  <c r="F202" i="5" s="1"/>
  <c r="C203" i="5" s="1"/>
  <c r="B204" i="5"/>
  <c r="E203" i="5"/>
  <c r="B205" i="5" l="1"/>
  <c r="E204" i="5"/>
  <c r="D203" i="5"/>
  <c r="F203" i="5" s="1"/>
  <c r="C204" i="5" s="1"/>
  <c r="D204" i="5" l="1"/>
  <c r="F204" i="5" s="1"/>
  <c r="C205" i="5" s="1"/>
  <c r="B206" i="5"/>
  <c r="E205" i="5"/>
  <c r="D205" i="5" l="1"/>
  <c r="F205" i="5" s="1"/>
  <c r="C206" i="5" s="1"/>
  <c r="E206" i="5"/>
  <c r="B207" i="5"/>
  <c r="D206" i="5" l="1"/>
  <c r="F206" i="5" s="1"/>
  <c r="C207" i="5" s="1"/>
  <c r="E207" i="5"/>
  <c r="B208" i="5"/>
  <c r="D207" i="5" l="1"/>
  <c r="F207" i="5" s="1"/>
  <c r="C208" i="5" s="1"/>
  <c r="E208" i="5"/>
  <c r="B209" i="5"/>
  <c r="D208" i="5" l="1"/>
  <c r="F208" i="5" s="1"/>
  <c r="C209" i="5" s="1"/>
  <c r="E209" i="5"/>
  <c r="B210" i="5"/>
  <c r="D209" i="5" l="1"/>
  <c r="F209" i="5" s="1"/>
  <c r="C210" i="5" s="1"/>
  <c r="E210" i="5"/>
  <c r="B211" i="5"/>
  <c r="D210" i="5" l="1"/>
  <c r="F210" i="5" s="1"/>
  <c r="C211" i="5" s="1"/>
  <c r="D211" i="5" s="1"/>
  <c r="E211" i="5"/>
  <c r="B212" i="5"/>
  <c r="B213" i="5" l="1"/>
  <c r="E212" i="5"/>
  <c r="F211" i="5"/>
  <c r="C212" i="5" s="1"/>
  <c r="D212" i="5" l="1"/>
  <c r="F212" i="5" s="1"/>
  <c r="C213" i="5" s="1"/>
  <c r="E213" i="5"/>
  <c r="B214" i="5"/>
  <c r="D213" i="5" l="1"/>
  <c r="F213" i="5" s="1"/>
  <c r="C214" i="5" s="1"/>
  <c r="E214" i="5"/>
  <c r="B215" i="5"/>
  <c r="D214" i="5" l="1"/>
  <c r="F214" i="5" s="1"/>
  <c r="C215" i="5" s="1"/>
  <c r="B216" i="5"/>
  <c r="E215" i="5"/>
  <c r="D215" i="5" l="1"/>
  <c r="F215" i="5" s="1"/>
  <c r="C216" i="5" s="1"/>
  <c r="E216" i="5"/>
  <c r="B217" i="5"/>
  <c r="D216" i="5" l="1"/>
  <c r="F216" i="5" s="1"/>
  <c r="C217" i="5" s="1"/>
  <c r="D217" i="5" s="1"/>
  <c r="E217" i="5"/>
  <c r="B218" i="5"/>
  <c r="E218" i="5" l="1"/>
  <c r="B219" i="5"/>
  <c r="F217" i="5"/>
  <c r="C218" i="5" s="1"/>
  <c r="D218" i="5" s="1"/>
  <c r="F218" i="5" l="1"/>
  <c r="C219" i="5" s="1"/>
  <c r="E219" i="5"/>
  <c r="B220" i="5"/>
  <c r="D219" i="5" l="1"/>
  <c r="F219" i="5" s="1"/>
  <c r="C220" i="5" s="1"/>
  <c r="B221" i="5"/>
  <c r="E220" i="5"/>
  <c r="D220" i="5" l="1"/>
  <c r="F220" i="5" s="1"/>
  <c r="C221" i="5" s="1"/>
  <c r="B222" i="5"/>
  <c r="E221" i="5"/>
  <c r="D221" i="5" l="1"/>
  <c r="F221" i="5" s="1"/>
  <c r="C222" i="5" s="1"/>
  <c r="B223" i="5"/>
  <c r="E222" i="5"/>
  <c r="D222" i="5" l="1"/>
  <c r="F222" i="5" s="1"/>
  <c r="C223" i="5" s="1"/>
  <c r="B224" i="5"/>
  <c r="E223" i="5"/>
  <c r="D223" i="5" l="1"/>
  <c r="F223" i="5" s="1"/>
  <c r="C224" i="5" s="1"/>
  <c r="B225" i="5"/>
  <c r="E224" i="5"/>
  <c r="D224" i="5" l="1"/>
  <c r="F224" i="5" s="1"/>
  <c r="C225" i="5" s="1"/>
  <c r="B226" i="5"/>
  <c r="E225" i="5"/>
  <c r="D225" i="5" l="1"/>
  <c r="F225" i="5" s="1"/>
  <c r="C226" i="5" s="1"/>
  <c r="E226" i="5"/>
  <c r="B227" i="5"/>
  <c r="D226" i="5" l="1"/>
  <c r="F226" i="5" s="1"/>
  <c r="C227" i="5" s="1"/>
  <c r="E227" i="5"/>
  <c r="B228" i="5"/>
  <c r="D227" i="5" l="1"/>
  <c r="F227" i="5" s="1"/>
  <c r="C228" i="5" s="1"/>
  <c r="E228" i="5"/>
  <c r="B229" i="5"/>
  <c r="D228" i="5" l="1"/>
  <c r="F228" i="5" s="1"/>
  <c r="C229" i="5" s="1"/>
  <c r="E229" i="5"/>
  <c r="B230" i="5"/>
  <c r="D229" i="5" l="1"/>
  <c r="F229" i="5" s="1"/>
  <c r="C230" i="5" s="1"/>
  <c r="E230" i="5"/>
  <c r="B231" i="5"/>
  <c r="D230" i="5" l="1"/>
  <c r="F230" i="5" s="1"/>
  <c r="C231" i="5" s="1"/>
  <c r="B232" i="5"/>
  <c r="E231" i="5"/>
  <c r="D231" i="5" l="1"/>
  <c r="F231" i="5" s="1"/>
  <c r="C232" i="5" s="1"/>
  <c r="B233" i="5"/>
  <c r="E232" i="5"/>
  <c r="D232" i="5" l="1"/>
  <c r="F232" i="5" s="1"/>
  <c r="C233" i="5" s="1"/>
  <c r="B234" i="5"/>
  <c r="E233" i="5"/>
  <c r="D233" i="5" l="1"/>
  <c r="F233" i="5" s="1"/>
  <c r="C234" i="5" s="1"/>
  <c r="B235" i="5"/>
  <c r="E234" i="5"/>
  <c r="D234" i="5" l="1"/>
  <c r="F234" i="5" s="1"/>
  <c r="C235" i="5" s="1"/>
  <c r="E235" i="5"/>
  <c r="B236" i="5"/>
  <c r="D235" i="5" l="1"/>
  <c r="F235" i="5" s="1"/>
  <c r="C236" i="5" s="1"/>
  <c r="E236" i="5"/>
  <c r="B237" i="5"/>
  <c r="B238" i="5" l="1"/>
  <c r="E237" i="5"/>
  <c r="D236" i="5"/>
  <c r="F236" i="5" s="1"/>
  <c r="C237" i="5" s="1"/>
  <c r="D237" i="5" l="1"/>
  <c r="F237" i="5" s="1"/>
  <c r="C238" i="5" s="1"/>
  <c r="E238" i="5"/>
  <c r="B239" i="5"/>
  <c r="D238" i="5" l="1"/>
  <c r="F238" i="5" s="1"/>
  <c r="C239" i="5" s="1"/>
  <c r="B240" i="5"/>
  <c r="E239" i="5"/>
  <c r="D239" i="5" l="1"/>
  <c r="F239" i="5" s="1"/>
  <c r="C240" i="5" s="1"/>
  <c r="B241" i="5"/>
  <c r="E240" i="5"/>
  <c r="D240" i="5" l="1"/>
  <c r="F240" i="5" s="1"/>
  <c r="C241" i="5" s="1"/>
  <c r="E241" i="5"/>
  <c r="B242" i="5"/>
  <c r="D241" i="5" l="1"/>
  <c r="F241" i="5" s="1"/>
  <c r="C242" i="5" s="1"/>
  <c r="E242" i="5"/>
  <c r="B243" i="5"/>
  <c r="D242" i="5" l="1"/>
  <c r="F242" i="5" s="1"/>
  <c r="C243" i="5" s="1"/>
  <c r="E243" i="5"/>
  <c r="B244" i="5"/>
  <c r="D243" i="5" l="1"/>
  <c r="F243" i="5" s="1"/>
  <c r="C244" i="5" s="1"/>
  <c r="E244" i="5"/>
  <c r="B245" i="5"/>
  <c r="D244" i="5" l="1"/>
  <c r="F244" i="5" s="1"/>
  <c r="C245" i="5" s="1"/>
  <c r="E245" i="5"/>
  <c r="B246" i="5"/>
  <c r="D245" i="5" l="1"/>
  <c r="F245" i="5" s="1"/>
  <c r="C246" i="5" s="1"/>
  <c r="B247" i="5"/>
  <c r="E246" i="5"/>
  <c r="D246" i="5" l="1"/>
  <c r="F246" i="5" s="1"/>
  <c r="C247" i="5" s="1"/>
  <c r="E247" i="5"/>
  <c r="B248" i="5"/>
  <c r="D247" i="5" l="1"/>
  <c r="F247" i="5" s="1"/>
  <c r="C248" i="5" s="1"/>
  <c r="D248" i="5" s="1"/>
  <c r="E248" i="5"/>
  <c r="B249" i="5"/>
  <c r="F248" i="5" l="1"/>
  <c r="C249" i="5" s="1"/>
  <c r="E249" i="5"/>
  <c r="B250" i="5"/>
  <c r="D249" i="5" l="1"/>
  <c r="F249" i="5" s="1"/>
  <c r="C250" i="5" s="1"/>
  <c r="E250" i="5"/>
  <c r="B251" i="5"/>
  <c r="D250" i="5" l="1"/>
  <c r="F250" i="5" s="1"/>
  <c r="C251" i="5" s="1"/>
  <c r="E251" i="5"/>
  <c r="B252" i="5"/>
  <c r="B253" i="5" l="1"/>
  <c r="E252" i="5"/>
  <c r="D251" i="5"/>
  <c r="F251" i="5" s="1"/>
  <c r="C252" i="5" s="1"/>
  <c r="D252" i="5" l="1"/>
  <c r="F252" i="5" s="1"/>
  <c r="C253" i="5" s="1"/>
  <c r="B254" i="5"/>
  <c r="E253" i="5"/>
  <c r="D253" i="5" l="1"/>
  <c r="F253" i="5" s="1"/>
  <c r="C254" i="5" s="1"/>
  <c r="E254" i="5"/>
  <c r="B255" i="5"/>
  <c r="D254" i="5" l="1"/>
  <c r="F254" i="5" s="1"/>
  <c r="C255" i="5" s="1"/>
  <c r="E255" i="5"/>
  <c r="B256" i="5"/>
  <c r="D255" i="5" l="1"/>
  <c r="F255" i="5" s="1"/>
  <c r="C256" i="5" s="1"/>
  <c r="E256" i="5"/>
  <c r="B257" i="5"/>
  <c r="D256" i="5" l="1"/>
  <c r="F256" i="5" s="1"/>
  <c r="C257" i="5" s="1"/>
  <c r="B258" i="5"/>
  <c r="E257" i="5"/>
  <c r="D257" i="5" l="1"/>
  <c r="F257" i="5" s="1"/>
  <c r="C258" i="5" s="1"/>
  <c r="E258" i="5"/>
  <c r="B259" i="5"/>
  <c r="D258" i="5" l="1"/>
  <c r="F258" i="5" s="1"/>
  <c r="C259" i="5" s="1"/>
  <c r="E259" i="5"/>
  <c r="B260" i="5"/>
  <c r="D259" i="5" l="1"/>
  <c r="F259" i="5" s="1"/>
  <c r="C260" i="5" s="1"/>
  <c r="B261" i="5"/>
  <c r="E260" i="5"/>
  <c r="D260" i="5" l="1"/>
  <c r="F260" i="5" s="1"/>
  <c r="C261" i="5" s="1"/>
  <c r="E261" i="5"/>
  <c r="B262" i="5"/>
  <c r="D261" i="5" l="1"/>
  <c r="F261" i="5" s="1"/>
  <c r="C262" i="5" s="1"/>
  <c r="E262" i="5"/>
  <c r="B263" i="5"/>
  <c r="D262" i="5" l="1"/>
  <c r="F262" i="5" s="1"/>
  <c r="C263" i="5" s="1"/>
  <c r="D263" i="5" s="1"/>
  <c r="E263" i="5"/>
  <c r="B264" i="5"/>
  <c r="F263" i="5" l="1"/>
  <c r="C264" i="5" s="1"/>
  <c r="B265" i="5"/>
  <c r="E264" i="5"/>
  <c r="D264" i="5" l="1"/>
  <c r="F264" i="5" s="1"/>
  <c r="C265" i="5" s="1"/>
  <c r="E265" i="5"/>
  <c r="B266" i="5"/>
  <c r="D265" i="5" l="1"/>
  <c r="F265" i="5" s="1"/>
  <c r="C266" i="5" s="1"/>
  <c r="D266" i="5" s="1"/>
  <c r="E266" i="5"/>
  <c r="B267" i="5"/>
  <c r="B268" i="5" l="1"/>
  <c r="E267" i="5"/>
  <c r="F266" i="5"/>
  <c r="C267" i="5" s="1"/>
  <c r="D267" i="5" l="1"/>
  <c r="F267" i="5" s="1"/>
  <c r="C268" i="5" s="1"/>
  <c r="B269" i="5"/>
  <c r="E268" i="5"/>
  <c r="D268" i="5" l="1"/>
  <c r="F268" i="5" s="1"/>
  <c r="C269" i="5" s="1"/>
  <c r="E269" i="5"/>
  <c r="B270" i="5"/>
  <c r="D269" i="5" l="1"/>
  <c r="F269" i="5" s="1"/>
  <c r="C270" i="5" s="1"/>
  <c r="E270" i="5"/>
  <c r="B271" i="5"/>
  <c r="D270" i="5" l="1"/>
  <c r="F270" i="5" s="1"/>
  <c r="C271" i="5" s="1"/>
  <c r="E271" i="5"/>
  <c r="B272" i="5"/>
  <c r="D271" i="5" l="1"/>
  <c r="F271" i="5" s="1"/>
  <c r="C272" i="5" s="1"/>
  <c r="E272" i="5"/>
  <c r="B273" i="5"/>
  <c r="D272" i="5" l="1"/>
  <c r="F272" i="5" s="1"/>
  <c r="C273" i="5" s="1"/>
  <c r="B274" i="5"/>
  <c r="E273" i="5"/>
  <c r="D273" i="5" l="1"/>
  <c r="F273" i="5" s="1"/>
  <c r="C274" i="5" s="1"/>
  <c r="B275" i="5"/>
  <c r="E274" i="5"/>
  <c r="D274" i="5" l="1"/>
  <c r="F274" i="5" s="1"/>
  <c r="C275" i="5" s="1"/>
  <c r="E275" i="5"/>
  <c r="B276" i="5"/>
  <c r="D275" i="5" l="1"/>
  <c r="F275" i="5" s="1"/>
  <c r="C276" i="5" s="1"/>
  <c r="B277" i="5"/>
  <c r="E276" i="5"/>
  <c r="D276" i="5" l="1"/>
  <c r="F276" i="5" s="1"/>
  <c r="C277" i="5" s="1"/>
  <c r="B278" i="5"/>
  <c r="E277" i="5"/>
  <c r="D277" i="5" l="1"/>
  <c r="F277" i="5" s="1"/>
  <c r="C278" i="5" s="1"/>
  <c r="E278" i="5"/>
  <c r="B279" i="5"/>
  <c r="D278" i="5" l="1"/>
  <c r="F278" i="5" s="1"/>
  <c r="C279" i="5" s="1"/>
  <c r="B280" i="5"/>
  <c r="E279" i="5"/>
  <c r="D279" i="5" l="1"/>
  <c r="F279" i="5" s="1"/>
  <c r="C280" i="5" s="1"/>
  <c r="B281" i="5"/>
  <c r="E280" i="5"/>
  <c r="D280" i="5" l="1"/>
  <c r="F280" i="5" s="1"/>
  <c r="C281" i="5" s="1"/>
  <c r="D281" i="5" s="1"/>
  <c r="B282" i="5"/>
  <c r="E281" i="5"/>
  <c r="F281" i="5" l="1"/>
  <c r="C282" i="5" s="1"/>
  <c r="D282" i="5" s="1"/>
  <c r="E282" i="5"/>
  <c r="B283" i="5"/>
  <c r="E283" i="5" l="1"/>
  <c r="B284" i="5"/>
  <c r="F282" i="5"/>
  <c r="C283" i="5" s="1"/>
  <c r="D283" i="5" l="1"/>
  <c r="F283" i="5" s="1"/>
  <c r="C284" i="5" s="1"/>
  <c r="E284" i="5"/>
  <c r="B285" i="5"/>
  <c r="D284" i="5" l="1"/>
  <c r="F284" i="5" s="1"/>
  <c r="C285" i="5" s="1"/>
  <c r="E285" i="5"/>
  <c r="B286" i="5"/>
  <c r="D285" i="5" l="1"/>
  <c r="F285" i="5" s="1"/>
  <c r="C286" i="5" s="1"/>
  <c r="E286" i="5"/>
  <c r="B287" i="5"/>
  <c r="D286" i="5" l="1"/>
  <c r="F286" i="5" s="1"/>
  <c r="C287" i="5" s="1"/>
  <c r="E287" i="5"/>
  <c r="B288" i="5"/>
  <c r="D287" i="5" l="1"/>
  <c r="F287" i="5"/>
  <c r="C288" i="5" s="1"/>
  <c r="B289" i="5"/>
  <c r="E288" i="5"/>
  <c r="D288" i="5" l="1"/>
  <c r="F288" i="5" s="1"/>
  <c r="C289" i="5" s="1"/>
  <c r="B290" i="5"/>
  <c r="E289" i="5"/>
  <c r="D289" i="5" l="1"/>
  <c r="F289" i="5" s="1"/>
  <c r="C290" i="5" s="1"/>
  <c r="B291" i="5"/>
  <c r="E290" i="5"/>
  <c r="D290" i="5" l="1"/>
  <c r="F290" i="5" s="1"/>
  <c r="C291" i="5" s="1"/>
  <c r="E291" i="5"/>
  <c r="B292" i="5"/>
  <c r="D291" i="5" l="1"/>
  <c r="F291" i="5" s="1"/>
  <c r="C292" i="5" s="1"/>
  <c r="E292" i="5"/>
  <c r="B293" i="5"/>
  <c r="D292" i="5" l="1"/>
  <c r="F292" i="5" s="1"/>
  <c r="C293" i="5" s="1"/>
  <c r="E293" i="5"/>
  <c r="B294" i="5"/>
  <c r="D293" i="5" l="1"/>
  <c r="F293" i="5" s="1"/>
  <c r="C294" i="5" s="1"/>
  <c r="B295" i="5"/>
  <c r="E294" i="5"/>
  <c r="D294" i="5" l="1"/>
  <c r="F294" i="5" s="1"/>
  <c r="C295" i="5" s="1"/>
  <c r="E295" i="5"/>
  <c r="B296" i="5"/>
  <c r="D295" i="5" l="1"/>
  <c r="F295" i="5" s="1"/>
  <c r="C296" i="5" s="1"/>
  <c r="E296" i="5"/>
  <c r="B297" i="5"/>
  <c r="D296" i="5" l="1"/>
  <c r="F296" i="5" s="1"/>
  <c r="C297" i="5" s="1"/>
  <c r="E297" i="5"/>
  <c r="B298" i="5"/>
  <c r="D297" i="5" l="1"/>
  <c r="F297" i="5" s="1"/>
  <c r="C298" i="5" s="1"/>
  <c r="E298" i="5"/>
  <c r="B299" i="5"/>
  <c r="D298" i="5" l="1"/>
  <c r="F298" i="5" s="1"/>
  <c r="C299" i="5" s="1"/>
  <c r="B300" i="5"/>
  <c r="E299" i="5"/>
  <c r="D299" i="5" l="1"/>
  <c r="F299" i="5" s="1"/>
  <c r="C300" i="5" s="1"/>
  <c r="B301" i="5"/>
  <c r="E300" i="5"/>
  <c r="D300" i="5" l="1"/>
  <c r="F300" i="5" s="1"/>
  <c r="C301" i="5" s="1"/>
  <c r="E301" i="5"/>
  <c r="B302" i="5"/>
  <c r="D301" i="5" l="1"/>
  <c r="F301" i="5" s="1"/>
  <c r="C302" i="5" s="1"/>
  <c r="E302" i="5"/>
  <c r="B303" i="5"/>
  <c r="D302" i="5" l="1"/>
  <c r="F302" i="5" s="1"/>
  <c r="C303" i="5" s="1"/>
  <c r="B304" i="5"/>
  <c r="E303" i="5"/>
  <c r="D303" i="5" l="1"/>
  <c r="F303" i="5" s="1"/>
  <c r="C304" i="5" s="1"/>
  <c r="E304" i="5"/>
  <c r="B305" i="5"/>
  <c r="D304" i="5" l="1"/>
  <c r="F304" i="5" s="1"/>
  <c r="C305" i="5" s="1"/>
  <c r="B306" i="5"/>
  <c r="E305" i="5"/>
  <c r="D305" i="5" l="1"/>
  <c r="F305" i="5" s="1"/>
  <c r="C306" i="5" s="1"/>
  <c r="B307" i="5"/>
  <c r="E306" i="5"/>
  <c r="D306" i="5" l="1"/>
  <c r="F306" i="5" s="1"/>
  <c r="C307" i="5" s="1"/>
  <c r="B308" i="5"/>
  <c r="E307" i="5"/>
  <c r="D307" i="5" l="1"/>
  <c r="F307" i="5" s="1"/>
  <c r="C308" i="5" s="1"/>
  <c r="B309" i="5"/>
  <c r="E308" i="5"/>
  <c r="D308" i="5" l="1"/>
  <c r="F308" i="5" s="1"/>
  <c r="C309" i="5" s="1"/>
  <c r="B310" i="5"/>
  <c r="E309" i="5"/>
  <c r="D309" i="5" l="1"/>
  <c r="F309" i="5" s="1"/>
  <c r="C310" i="5" s="1"/>
  <c r="E310" i="5"/>
  <c r="B311" i="5"/>
  <c r="D310" i="5" l="1"/>
  <c r="F310" i="5" s="1"/>
  <c r="C311" i="5" s="1"/>
  <c r="E311" i="5"/>
  <c r="B312" i="5"/>
  <c r="D311" i="5" l="1"/>
  <c r="F311" i="5" s="1"/>
  <c r="C312" i="5" s="1"/>
  <c r="E312" i="5"/>
  <c r="B313" i="5"/>
  <c r="D312" i="5" l="1"/>
  <c r="F312" i="5" s="1"/>
  <c r="C313" i="5" s="1"/>
  <c r="E313" i="5"/>
  <c r="B314" i="5"/>
  <c r="D313" i="5" l="1"/>
  <c r="F313" i="5" s="1"/>
  <c r="C314" i="5" s="1"/>
  <c r="E314" i="5"/>
  <c r="B315" i="5"/>
  <c r="D314" i="5" l="1"/>
  <c r="F314" i="5" s="1"/>
  <c r="C315" i="5" s="1"/>
  <c r="B316" i="5"/>
  <c r="E315" i="5"/>
  <c r="D315" i="5" l="1"/>
  <c r="F315" i="5" s="1"/>
  <c r="C316" i="5" s="1"/>
  <c r="E316" i="5"/>
  <c r="B317" i="5"/>
  <c r="D316" i="5" l="1"/>
  <c r="F316" i="5" s="1"/>
  <c r="C317" i="5" s="1"/>
  <c r="B318" i="5"/>
  <c r="E317" i="5"/>
  <c r="B319" i="5" l="1"/>
  <c r="E318" i="5"/>
  <c r="D317" i="5"/>
  <c r="F317" i="5" s="1"/>
  <c r="C318" i="5" s="1"/>
  <c r="D318" i="5" l="1"/>
  <c r="F318" i="5" s="1"/>
  <c r="D319" i="5"/>
  <c r="F319" i="5"/>
  <c r="E319" i="5"/>
  <c r="B320" i="5"/>
  <c r="C319" i="5"/>
  <c r="B321" i="5" l="1"/>
  <c r="D320" i="5"/>
  <c r="C320" i="5"/>
  <c r="F320" i="5"/>
  <c r="E320" i="5"/>
  <c r="C321" i="5" l="1"/>
  <c r="B322" i="5"/>
  <c r="F321" i="5"/>
  <c r="D321" i="5"/>
  <c r="E321" i="5"/>
  <c r="C322" i="5" l="1"/>
  <c r="D322" i="5"/>
  <c r="E322" i="5"/>
  <c r="F322" i="5"/>
  <c r="B323" i="5"/>
  <c r="E323" i="5" l="1"/>
  <c r="F323" i="5"/>
  <c r="B324" i="5"/>
  <c r="D323" i="5"/>
  <c r="C323" i="5"/>
  <c r="B325" i="5" l="1"/>
  <c r="D324" i="5"/>
  <c r="F324" i="5"/>
  <c r="E324" i="5"/>
  <c r="C324" i="5"/>
  <c r="C325" i="5" l="1"/>
  <c r="D325" i="5"/>
  <c r="E325" i="5"/>
  <c r="F325" i="5"/>
  <c r="B326" i="5"/>
  <c r="F326" i="5" l="1"/>
  <c r="E326" i="5"/>
  <c r="C326" i="5"/>
  <c r="B327" i="5"/>
  <c r="D326" i="5"/>
  <c r="F327" i="5" l="1"/>
  <c r="B328" i="5"/>
  <c r="C327" i="5"/>
  <c r="D327" i="5"/>
  <c r="E327" i="5"/>
  <c r="E328" i="5" l="1"/>
  <c r="B329" i="5"/>
  <c r="F328" i="5"/>
  <c r="C328" i="5"/>
  <c r="D328" i="5"/>
  <c r="E329" i="5" l="1"/>
  <c r="C329" i="5"/>
  <c r="F329" i="5"/>
  <c r="B330" i="5"/>
  <c r="D329" i="5"/>
  <c r="C330" i="5" l="1"/>
  <c r="D330" i="5"/>
  <c r="F330" i="5"/>
  <c r="B331" i="5"/>
  <c r="E330" i="5"/>
  <c r="C331" i="5" l="1"/>
  <c r="D331" i="5"/>
  <c r="E331" i="5"/>
  <c r="F331" i="5"/>
  <c r="B332" i="5"/>
  <c r="F332" i="5" l="1"/>
  <c r="C332" i="5"/>
  <c r="E332" i="5"/>
  <c r="D332" i="5"/>
  <c r="B333" i="5"/>
  <c r="D333" i="5" l="1"/>
  <c r="F333" i="5"/>
  <c r="B334" i="5"/>
  <c r="E333" i="5"/>
  <c r="C333" i="5"/>
  <c r="B335" i="5" l="1"/>
  <c r="C334" i="5"/>
  <c r="D334" i="5"/>
  <c r="E334" i="5"/>
  <c r="F334" i="5"/>
  <c r="B336" i="5" l="1"/>
  <c r="F335" i="5"/>
  <c r="E335" i="5"/>
  <c r="C335" i="5"/>
  <c r="D335" i="5"/>
  <c r="D336" i="5" l="1"/>
  <c r="C336" i="5"/>
  <c r="F336" i="5"/>
  <c r="B337" i="5"/>
  <c r="E336" i="5"/>
  <c r="E337" i="5" l="1"/>
  <c r="F337" i="5"/>
  <c r="D337" i="5"/>
  <c r="C337" i="5"/>
  <c r="B338" i="5"/>
  <c r="B339" i="5" l="1"/>
  <c r="C338" i="5"/>
  <c r="D338" i="5"/>
  <c r="E338" i="5"/>
  <c r="F338" i="5"/>
  <c r="D339" i="5" l="1"/>
  <c r="E339" i="5"/>
  <c r="C339" i="5"/>
  <c r="B340" i="5"/>
  <c r="F339" i="5"/>
  <c r="F340" i="5" l="1"/>
  <c r="C340" i="5"/>
  <c r="B341" i="5"/>
  <c r="D340" i="5"/>
  <c r="E340" i="5"/>
  <c r="D341" i="5" l="1"/>
  <c r="F341" i="5"/>
  <c r="E341" i="5"/>
  <c r="C341" i="5"/>
  <c r="B342" i="5"/>
  <c r="C342" i="5" l="1"/>
  <c r="E342" i="5"/>
  <c r="B343" i="5"/>
  <c r="D342" i="5"/>
  <c r="F342" i="5"/>
  <c r="B344" i="5" l="1"/>
  <c r="F343" i="5"/>
  <c r="E343" i="5"/>
  <c r="D343" i="5"/>
  <c r="C343" i="5"/>
  <c r="F344" i="5" l="1"/>
  <c r="E344" i="5"/>
  <c r="C344" i="5"/>
  <c r="D344" i="5"/>
  <c r="B345" i="5"/>
  <c r="B346" i="5" l="1"/>
  <c r="E345" i="5"/>
  <c r="C345" i="5"/>
  <c r="D345" i="5"/>
  <c r="F345" i="5"/>
  <c r="D346" i="5" l="1"/>
  <c r="C346" i="5"/>
  <c r="E346" i="5"/>
  <c r="F346" i="5"/>
  <c r="B347" i="5"/>
  <c r="E347" i="5" l="1"/>
  <c r="F347" i="5"/>
  <c r="D347" i="5"/>
  <c r="C347" i="5"/>
  <c r="B348" i="5"/>
  <c r="B349" i="5" l="1"/>
  <c r="C348" i="5"/>
  <c r="E348" i="5"/>
  <c r="F348" i="5"/>
  <c r="D348" i="5"/>
  <c r="E349" i="5" l="1"/>
  <c r="B350" i="5"/>
  <c r="D349" i="5"/>
  <c r="F349" i="5"/>
  <c r="C349" i="5"/>
  <c r="B351" i="5" l="1"/>
  <c r="F350" i="5"/>
  <c r="C350" i="5"/>
  <c r="E350" i="5"/>
  <c r="D350" i="5"/>
  <c r="B352" i="5" l="1"/>
  <c r="D351" i="5"/>
  <c r="E351" i="5"/>
  <c r="C351" i="5"/>
  <c r="F351" i="5"/>
  <c r="E352" i="5" l="1"/>
  <c r="B353" i="5"/>
  <c r="D352" i="5"/>
  <c r="C352" i="5"/>
  <c r="F352" i="5"/>
  <c r="C353" i="5" l="1"/>
  <c r="E353" i="5"/>
  <c r="F353" i="5"/>
  <c r="D353" i="5"/>
  <c r="B354" i="5"/>
  <c r="E354" i="5" l="1"/>
  <c r="C354" i="5"/>
  <c r="B355" i="5"/>
  <c r="F354" i="5"/>
  <c r="D354" i="5"/>
  <c r="C355" i="5" l="1"/>
  <c r="E355" i="5"/>
  <c r="B356" i="5"/>
  <c r="F355" i="5"/>
  <c r="D355" i="5"/>
  <c r="E356" i="5" l="1"/>
  <c r="F356" i="5"/>
  <c r="B357" i="5"/>
  <c r="C356" i="5"/>
  <c r="D356" i="5"/>
  <c r="C357" i="5" l="1"/>
  <c r="B358" i="5"/>
  <c r="F357" i="5"/>
  <c r="E357" i="5"/>
  <c r="D357" i="5"/>
  <c r="B359" i="5" l="1"/>
  <c r="D358" i="5"/>
  <c r="F358" i="5"/>
  <c r="C358" i="5"/>
  <c r="E358" i="5"/>
  <c r="F359" i="5" l="1"/>
  <c r="B360" i="5"/>
  <c r="C359" i="5"/>
  <c r="E359" i="5"/>
  <c r="D359" i="5"/>
  <c r="C360" i="5" l="1"/>
  <c r="E360" i="5"/>
  <c r="D360" i="5"/>
  <c r="B361" i="5"/>
  <c r="F360" i="5"/>
  <c r="B362" i="5" l="1"/>
  <c r="E361" i="5"/>
  <c r="D361" i="5"/>
  <c r="F361" i="5"/>
  <c r="C361" i="5"/>
  <c r="E362" i="5" l="1"/>
  <c r="C362" i="5"/>
  <c r="D362" i="5"/>
  <c r="B363" i="5"/>
  <c r="F362" i="5"/>
  <c r="E363" i="5" l="1"/>
  <c r="B364" i="5"/>
  <c r="C363" i="5"/>
  <c r="F363" i="5"/>
  <c r="D363" i="5"/>
  <c r="B365" i="5" l="1"/>
  <c r="E364" i="5"/>
  <c r="C364" i="5"/>
  <c r="D364" i="5"/>
  <c r="F364" i="5"/>
  <c r="E365" i="5" l="1"/>
  <c r="B366" i="5"/>
  <c r="F365" i="5"/>
  <c r="C365" i="5"/>
  <c r="D365" i="5"/>
  <c r="B367" i="5" l="1"/>
  <c r="D366" i="5"/>
  <c r="F366" i="5"/>
  <c r="C366" i="5"/>
  <c r="E366" i="5"/>
  <c r="F367" i="5" l="1"/>
  <c r="C367" i="5"/>
  <c r="D367" i="5"/>
  <c r="B368" i="5"/>
  <c r="E367" i="5"/>
  <c r="C368" i="5" l="1"/>
  <c r="F368" i="5"/>
  <c r="B369" i="5"/>
  <c r="E368" i="5"/>
  <c r="D368" i="5"/>
  <c r="D369" i="5" l="1"/>
  <c r="B370" i="5"/>
  <c r="E369" i="5"/>
  <c r="F369" i="5"/>
  <c r="C369" i="5"/>
  <c r="F370" i="5" l="1"/>
  <c r="B371" i="5"/>
  <c r="E370" i="5"/>
  <c r="D370" i="5"/>
  <c r="C370" i="5"/>
  <c r="D371" i="5" l="1"/>
  <c r="F371" i="5"/>
  <c r="B372" i="5"/>
  <c r="C371" i="5"/>
  <c r="E371" i="5"/>
  <c r="B373" i="5" l="1"/>
  <c r="E372" i="5"/>
  <c r="D372" i="5"/>
  <c r="C372" i="5"/>
  <c r="F372" i="5"/>
  <c r="C373" i="5" l="1"/>
  <c r="E373" i="5"/>
  <c r="F373" i="5"/>
  <c r="B374" i="5"/>
  <c r="D373" i="5"/>
  <c r="F374" i="5" l="1"/>
  <c r="D374" i="5"/>
  <c r="E374" i="5"/>
  <c r="B375" i="5"/>
  <c r="C374" i="5"/>
  <c r="B376" i="5" l="1"/>
  <c r="F375" i="5"/>
  <c r="D375" i="5"/>
  <c r="E375" i="5"/>
  <c r="C375" i="5"/>
  <c r="D376" i="5" l="1"/>
  <c r="F376" i="5"/>
  <c r="B377" i="5"/>
  <c r="E376" i="5"/>
  <c r="C376" i="5"/>
  <c r="B378" i="5" l="1"/>
  <c r="D377" i="5"/>
  <c r="F377" i="5"/>
  <c r="C377" i="5"/>
  <c r="E377" i="5"/>
  <c r="D378" i="5" l="1"/>
  <c r="B379" i="5"/>
  <c r="F378" i="5"/>
  <c r="C378" i="5"/>
  <c r="E378" i="5"/>
  <c r="B380" i="5" l="1"/>
  <c r="D379" i="5"/>
  <c r="E379" i="5"/>
  <c r="C379" i="5"/>
  <c r="F379" i="5"/>
  <c r="B381" i="5" l="1"/>
  <c r="F380" i="5"/>
  <c r="E380" i="5"/>
  <c r="C380" i="5"/>
  <c r="D380" i="5"/>
  <c r="C381" i="5" l="1"/>
  <c r="E381" i="5"/>
  <c r="F381" i="5"/>
  <c r="B382" i="5"/>
  <c r="D381" i="5"/>
  <c r="D382" i="5" l="1"/>
  <c r="E382" i="5"/>
  <c r="C382" i="5"/>
  <c r="F382" i="5"/>
  <c r="B383" i="5"/>
  <c r="B384" i="5" l="1"/>
  <c r="C383" i="5"/>
  <c r="E383" i="5"/>
  <c r="F383" i="5"/>
  <c r="D383" i="5"/>
  <c r="F384" i="5" l="1"/>
  <c r="D384" i="5"/>
  <c r="E384" i="5"/>
  <c r="B385" i="5"/>
  <c r="C384" i="5"/>
  <c r="D385" i="5" l="1"/>
  <c r="F385" i="5"/>
  <c r="B386" i="5"/>
  <c r="C385" i="5"/>
  <c r="E385" i="5"/>
  <c r="D386" i="5" l="1"/>
  <c r="E386" i="5"/>
  <c r="B387" i="5"/>
  <c r="C386" i="5"/>
  <c r="F386" i="5"/>
  <c r="C387" i="5" l="1"/>
  <c r="D387" i="5"/>
  <c r="E387" i="5"/>
  <c r="F387" i="5"/>
  <c r="B388" i="5"/>
  <c r="B389" i="5" l="1"/>
  <c r="E388" i="5"/>
  <c r="C388" i="5"/>
  <c r="D388" i="5"/>
  <c r="F388" i="5"/>
  <c r="C389" i="5" l="1"/>
  <c r="E389" i="5"/>
  <c r="D389" i="5"/>
  <c r="F389" i="5"/>
  <c r="B390" i="5"/>
  <c r="D390" i="5" l="1"/>
  <c r="F390" i="5"/>
  <c r="E390" i="5"/>
  <c r="B391" i="5"/>
  <c r="C390" i="5"/>
  <c r="F391" i="5" l="1"/>
  <c r="B392" i="5"/>
  <c r="D391" i="5"/>
  <c r="E391" i="5"/>
  <c r="C391" i="5"/>
  <c r="D392" i="5" l="1"/>
  <c r="E392" i="5"/>
  <c r="B393" i="5"/>
  <c r="C392" i="5"/>
  <c r="F392" i="5"/>
  <c r="C393" i="5" l="1"/>
  <c r="D393" i="5"/>
  <c r="F393" i="5"/>
  <c r="B394" i="5"/>
  <c r="E393" i="5"/>
  <c r="D394" i="5" l="1"/>
  <c r="B395" i="5"/>
  <c r="C394" i="5"/>
  <c r="E394" i="5"/>
  <c r="F394" i="5"/>
  <c r="D395" i="5" l="1"/>
  <c r="B396" i="5"/>
  <c r="F395" i="5"/>
  <c r="E395" i="5"/>
  <c r="C395" i="5"/>
  <c r="F396" i="5" l="1"/>
  <c r="C396" i="5"/>
  <c r="D396" i="5"/>
  <c r="E396" i="5"/>
  <c r="B397" i="5"/>
  <c r="C397" i="5" l="1"/>
  <c r="E397" i="5"/>
  <c r="D397" i="5"/>
  <c r="F397" i="5"/>
  <c r="B398" i="5"/>
  <c r="E398" i="5" l="1"/>
  <c r="B399" i="5"/>
  <c r="D398" i="5"/>
  <c r="F398" i="5"/>
  <c r="C398" i="5"/>
  <c r="F399" i="5" l="1"/>
  <c r="D399" i="5"/>
  <c r="E399" i="5"/>
  <c r="C399" i="5"/>
  <c r="B400" i="5"/>
  <c r="C400" i="5" l="1"/>
  <c r="D400" i="5"/>
  <c r="E400" i="5"/>
  <c r="F400" i="5"/>
  <c r="B401" i="5"/>
  <c r="B402" i="5" l="1"/>
  <c r="D401" i="5"/>
  <c r="C401" i="5"/>
  <c r="E401" i="5"/>
  <c r="F401" i="5"/>
  <c r="C402" i="5" l="1"/>
  <c r="E402" i="5"/>
  <c r="F402" i="5"/>
  <c r="D402" i="5"/>
  <c r="B403" i="5"/>
  <c r="C403" i="5" l="1"/>
  <c r="F403" i="5"/>
  <c r="B404" i="5"/>
  <c r="D403" i="5"/>
  <c r="E403" i="5"/>
  <c r="F404" i="5" l="1"/>
  <c r="B405" i="5"/>
  <c r="C404" i="5"/>
  <c r="D404" i="5"/>
  <c r="E404" i="5"/>
  <c r="C405" i="5" l="1"/>
  <c r="E405" i="5"/>
  <c r="F405" i="5"/>
  <c r="B406" i="5"/>
  <c r="D405" i="5"/>
  <c r="B407" i="5" l="1"/>
  <c r="C406" i="5"/>
  <c r="E406" i="5"/>
  <c r="F406" i="5"/>
  <c r="D406" i="5"/>
  <c r="D407" i="5" l="1"/>
  <c r="E407" i="5"/>
  <c r="C407" i="5"/>
  <c r="F407" i="5"/>
  <c r="B408" i="5"/>
  <c r="C408" i="5" l="1"/>
  <c r="F408" i="5"/>
  <c r="B409" i="5"/>
  <c r="E408" i="5"/>
  <c r="D408" i="5"/>
  <c r="F409" i="5" l="1"/>
  <c r="C409" i="5"/>
  <c r="D409" i="5"/>
  <c r="E409" i="5"/>
  <c r="B410" i="5"/>
  <c r="D410" i="5" l="1"/>
  <c r="C410" i="5"/>
  <c r="E410" i="5"/>
  <c r="F410" i="5"/>
  <c r="B411" i="5"/>
  <c r="B412" i="5" l="1"/>
  <c r="D411" i="5"/>
  <c r="F411" i="5"/>
  <c r="E411" i="5"/>
  <c r="C411" i="5"/>
  <c r="F412" i="5" l="1"/>
  <c r="B413" i="5"/>
  <c r="D412" i="5"/>
  <c r="C412" i="5"/>
  <c r="E412" i="5"/>
  <c r="E413" i="5" l="1"/>
  <c r="D413" i="5"/>
  <c r="F413" i="5"/>
  <c r="B414" i="5"/>
  <c r="C413" i="5"/>
  <c r="F414" i="5" l="1"/>
  <c r="C414" i="5"/>
  <c r="D414" i="5"/>
  <c r="E414" i="5"/>
  <c r="B415" i="5"/>
  <c r="B416" i="5" l="1"/>
  <c r="C415" i="5"/>
  <c r="E415" i="5"/>
  <c r="F415" i="5"/>
  <c r="D415" i="5"/>
  <c r="F416" i="5" l="1"/>
  <c r="D416" i="5"/>
  <c r="E416" i="5"/>
  <c r="B417" i="5"/>
  <c r="C416" i="5"/>
  <c r="C417" i="5" l="1"/>
  <c r="D417" i="5"/>
  <c r="E417" i="5"/>
  <c r="F417" i="5"/>
  <c r="B418" i="5"/>
  <c r="C418" i="5" l="1"/>
  <c r="E418" i="5"/>
  <c r="F418" i="5"/>
  <c r="D418" i="5"/>
  <c r="B419" i="5"/>
  <c r="B420" i="5" l="1"/>
  <c r="C419" i="5"/>
  <c r="D419" i="5"/>
  <c r="E419" i="5"/>
  <c r="F419" i="5"/>
  <c r="B421" i="5" l="1"/>
  <c r="E420" i="5"/>
  <c r="D420" i="5"/>
  <c r="F420" i="5"/>
  <c r="C420" i="5"/>
  <c r="D421" i="5" l="1"/>
  <c r="F421" i="5"/>
  <c r="B422" i="5"/>
  <c r="E421" i="5"/>
  <c r="C421" i="5"/>
  <c r="B423" i="5" l="1"/>
  <c r="C422" i="5"/>
  <c r="D422" i="5"/>
  <c r="F422" i="5"/>
  <c r="E422" i="5"/>
  <c r="C423" i="5" l="1"/>
  <c r="E423" i="5"/>
  <c r="D423" i="5"/>
  <c r="B424" i="5"/>
  <c r="F423" i="5"/>
  <c r="C424" i="5" l="1"/>
  <c r="E424" i="5"/>
  <c r="B425" i="5"/>
  <c r="D424" i="5"/>
  <c r="F424" i="5"/>
  <c r="B426" i="5" l="1"/>
  <c r="E425" i="5"/>
  <c r="C425" i="5"/>
  <c r="D425" i="5"/>
  <c r="F425" i="5"/>
  <c r="C426" i="5" l="1"/>
  <c r="E426" i="5"/>
  <c r="F426" i="5"/>
  <c r="D426" i="5"/>
  <c r="B427" i="5"/>
  <c r="C427" i="5" l="1"/>
  <c r="D427" i="5"/>
  <c r="F427" i="5"/>
  <c r="E427" i="5"/>
  <c r="B428" i="5"/>
  <c r="F428" i="5" l="1"/>
  <c r="E428" i="5"/>
  <c r="C428" i="5"/>
  <c r="B429" i="5"/>
  <c r="D428" i="5"/>
  <c r="E429" i="5" l="1"/>
  <c r="C429" i="5"/>
  <c r="D429" i="5"/>
  <c r="F429" i="5"/>
  <c r="B430" i="5"/>
  <c r="F430" i="5" l="1"/>
  <c r="B431" i="5"/>
  <c r="C430" i="5"/>
  <c r="E430" i="5"/>
  <c r="D430" i="5"/>
  <c r="C431" i="5" l="1"/>
  <c r="B432" i="5"/>
  <c r="D431" i="5"/>
  <c r="E431" i="5"/>
  <c r="F431" i="5"/>
  <c r="D432" i="5" l="1"/>
  <c r="F432" i="5"/>
  <c r="E432" i="5"/>
  <c r="C432" i="5"/>
  <c r="B433" i="5"/>
  <c r="E433" i="5" l="1"/>
  <c r="C433" i="5"/>
  <c r="B434" i="5"/>
  <c r="D433" i="5"/>
  <c r="F433" i="5"/>
  <c r="C434" i="5" l="1"/>
  <c r="E434" i="5"/>
  <c r="F434" i="5"/>
  <c r="B435" i="5"/>
  <c r="D434" i="5"/>
  <c r="C435" i="5" l="1"/>
  <c r="B436" i="5"/>
  <c r="F435" i="5"/>
  <c r="D435" i="5"/>
  <c r="E435" i="5"/>
  <c r="C436" i="5" l="1"/>
  <c r="F436" i="5"/>
  <c r="B437" i="5"/>
  <c r="D436" i="5"/>
  <c r="E436" i="5"/>
  <c r="C437" i="5" l="1"/>
  <c r="D437" i="5"/>
  <c r="E437" i="5"/>
  <c r="F437" i="5"/>
  <c r="B438" i="5"/>
  <c r="F438" i="5" l="1"/>
  <c r="E438" i="5"/>
  <c r="B439" i="5"/>
  <c r="C438" i="5"/>
  <c r="D438" i="5"/>
  <c r="B440" i="5" l="1"/>
  <c r="F439" i="5"/>
  <c r="D439" i="5"/>
  <c r="E439" i="5"/>
  <c r="C439" i="5"/>
  <c r="D440" i="5" l="1"/>
  <c r="E440" i="5"/>
  <c r="C440" i="5"/>
  <c r="F440" i="5"/>
  <c r="B441" i="5"/>
  <c r="F441" i="5" l="1"/>
  <c r="D441" i="5"/>
  <c r="E441" i="5"/>
  <c r="C441" i="5"/>
  <c r="B442" i="5"/>
  <c r="C442" i="5" l="1"/>
  <c r="E442" i="5"/>
  <c r="D442" i="5"/>
  <c r="F442" i="5"/>
  <c r="B443" i="5"/>
  <c r="D443" i="5" l="1"/>
  <c r="E443" i="5"/>
  <c r="F443" i="5"/>
  <c r="B444" i="5"/>
  <c r="C443" i="5"/>
  <c r="B445" i="5" l="1"/>
  <c r="D444" i="5"/>
  <c r="F444" i="5"/>
  <c r="E444" i="5"/>
  <c r="C444" i="5"/>
  <c r="C445" i="5" l="1"/>
  <c r="F445" i="5"/>
  <c r="D445" i="5"/>
  <c r="B446" i="5"/>
  <c r="E445" i="5"/>
  <c r="E446" i="5" l="1"/>
  <c r="C446" i="5"/>
  <c r="B447" i="5"/>
  <c r="F446" i="5"/>
  <c r="D446" i="5"/>
  <c r="F447" i="5" l="1"/>
  <c r="E447" i="5"/>
  <c r="D447" i="5"/>
  <c r="B448" i="5"/>
  <c r="C447" i="5"/>
  <c r="D448" i="5" l="1"/>
  <c r="F448" i="5"/>
  <c r="B449" i="5"/>
  <c r="E448" i="5"/>
  <c r="C448" i="5"/>
  <c r="D449" i="5" l="1"/>
  <c r="F449" i="5"/>
  <c r="C449" i="5"/>
  <c r="E449" i="5"/>
  <c r="B450" i="5"/>
  <c r="C450" i="5" l="1"/>
  <c r="E450" i="5"/>
  <c r="F450" i="5"/>
  <c r="D450" i="5"/>
  <c r="B451" i="5"/>
  <c r="E451" i="5" l="1"/>
  <c r="F451" i="5"/>
  <c r="B452" i="5"/>
  <c r="D451" i="5"/>
  <c r="C451" i="5"/>
  <c r="C452" i="5" l="1"/>
  <c r="D452" i="5"/>
  <c r="F452" i="5"/>
  <c r="B453" i="5"/>
  <c r="E452" i="5"/>
  <c r="C453" i="5" l="1"/>
  <c r="D453" i="5"/>
  <c r="F453" i="5"/>
  <c r="B454" i="5"/>
  <c r="E453" i="5"/>
  <c r="C454" i="5" l="1"/>
  <c r="B455" i="5"/>
  <c r="E454" i="5"/>
  <c r="F454" i="5"/>
  <c r="D454" i="5"/>
  <c r="F455" i="5" l="1"/>
  <c r="B456" i="5"/>
  <c r="D455" i="5"/>
  <c r="E455" i="5"/>
  <c r="C455" i="5"/>
  <c r="F456" i="5" l="1"/>
  <c r="C456" i="5"/>
  <c r="E456" i="5"/>
  <c r="D456" i="5"/>
  <c r="B457" i="5"/>
  <c r="C457" i="5" l="1"/>
  <c r="D457" i="5"/>
  <c r="F457" i="5"/>
  <c r="E457" i="5"/>
  <c r="B458" i="5"/>
  <c r="D458" i="5" l="1"/>
  <c r="B459" i="5"/>
  <c r="C458" i="5"/>
  <c r="E458" i="5"/>
  <c r="F458" i="5"/>
  <c r="D459" i="5" l="1"/>
  <c r="F459" i="5"/>
  <c r="E459" i="5"/>
  <c r="B460" i="5"/>
  <c r="C459" i="5"/>
  <c r="F460" i="5" l="1"/>
  <c r="B461" i="5"/>
  <c r="E460" i="5"/>
  <c r="D460" i="5"/>
  <c r="C460" i="5"/>
  <c r="C461" i="5" l="1"/>
  <c r="D461" i="5"/>
  <c r="F461" i="5"/>
  <c r="B462" i="5"/>
  <c r="E461" i="5"/>
  <c r="C462" i="5" l="1"/>
  <c r="E462" i="5"/>
  <c r="B463" i="5"/>
  <c r="D462" i="5"/>
  <c r="F462" i="5"/>
  <c r="F463" i="5" l="1"/>
  <c r="E463" i="5"/>
  <c r="D463" i="5"/>
  <c r="C463" i="5"/>
  <c r="B464" i="5"/>
  <c r="D464" i="5" l="1"/>
  <c r="C464" i="5"/>
  <c r="E464" i="5"/>
  <c r="B465" i="5"/>
  <c r="F464" i="5"/>
  <c r="B466" i="5" l="1"/>
  <c r="F465" i="5"/>
  <c r="C465" i="5"/>
  <c r="E465" i="5"/>
  <c r="D465" i="5"/>
  <c r="B467" i="5" l="1"/>
  <c r="D466" i="5"/>
  <c r="C466" i="5"/>
  <c r="E466" i="5"/>
  <c r="F466" i="5"/>
  <c r="E467" i="5" l="1"/>
  <c r="F467" i="5"/>
  <c r="D467" i="5"/>
  <c r="B468" i="5"/>
  <c r="C467" i="5"/>
  <c r="F468" i="5" l="1"/>
  <c r="B469" i="5"/>
  <c r="E468" i="5"/>
  <c r="C468" i="5"/>
  <c r="D468" i="5"/>
  <c r="C469" i="5" l="1"/>
  <c r="E469" i="5"/>
  <c r="D469" i="5"/>
  <c r="B470" i="5"/>
  <c r="F469" i="5"/>
  <c r="F470" i="5" l="1"/>
  <c r="B471" i="5"/>
  <c r="C470" i="5"/>
  <c r="E470" i="5"/>
  <c r="D470" i="5"/>
  <c r="D471" i="5" l="1"/>
  <c r="E471" i="5"/>
  <c r="C471" i="5"/>
  <c r="B472" i="5"/>
  <c r="F471" i="5"/>
  <c r="E472" i="5" l="1"/>
  <c r="B473" i="5"/>
  <c r="D472" i="5"/>
  <c r="C472" i="5"/>
  <c r="F472" i="5"/>
  <c r="C473" i="5" l="1"/>
  <c r="D473" i="5"/>
  <c r="E473" i="5"/>
  <c r="F473" i="5"/>
  <c r="B474" i="5"/>
  <c r="C474" i="5" l="1"/>
  <c r="E474" i="5"/>
  <c r="F474" i="5"/>
  <c r="B475" i="5"/>
  <c r="D474" i="5"/>
  <c r="B476" i="5" l="1"/>
  <c r="F475" i="5"/>
  <c r="C475" i="5"/>
  <c r="D475" i="5"/>
  <c r="E475" i="5"/>
  <c r="C476" i="5" l="1"/>
  <c r="D476" i="5"/>
  <c r="E476" i="5"/>
  <c r="B477" i="5"/>
  <c r="F476" i="5"/>
  <c r="E477" i="5" l="1"/>
  <c r="C477" i="5"/>
  <c r="D477" i="5"/>
  <c r="F477" i="5"/>
  <c r="B478" i="5"/>
  <c r="F478" i="5" l="1"/>
  <c r="C478" i="5"/>
  <c r="E478" i="5"/>
  <c r="B479" i="5"/>
  <c r="D478" i="5"/>
  <c r="D479" i="5" l="1"/>
  <c r="E479" i="5"/>
  <c r="C479" i="5"/>
  <c r="F479" i="5"/>
  <c r="B480" i="5"/>
  <c r="E480" i="5" l="1"/>
  <c r="B481" i="5"/>
  <c r="C480" i="5"/>
  <c r="D480" i="5"/>
  <c r="F480" i="5"/>
  <c r="D481" i="5" l="1"/>
  <c r="E481" i="5"/>
  <c r="B482" i="5"/>
  <c r="C481" i="5"/>
  <c r="F481" i="5"/>
  <c r="C482" i="5" l="1"/>
  <c r="E482" i="5"/>
  <c r="F482" i="5"/>
  <c r="B483" i="5"/>
  <c r="D482" i="5"/>
  <c r="F483" i="5" l="1"/>
  <c r="B484" i="5"/>
  <c r="C483" i="5"/>
  <c r="E483" i="5"/>
  <c r="D483" i="5"/>
  <c r="E484" i="5" l="1"/>
  <c r="B485" i="5"/>
  <c r="C484" i="5"/>
  <c r="D484" i="5"/>
  <c r="F484" i="5"/>
  <c r="D485" i="5" l="1"/>
  <c r="F485" i="5"/>
  <c r="B486" i="5"/>
  <c r="C485" i="5"/>
  <c r="E485" i="5"/>
  <c r="E486" i="5" l="1"/>
  <c r="B487" i="5"/>
  <c r="C486" i="5"/>
  <c r="F486" i="5"/>
  <c r="D486" i="5"/>
  <c r="F487" i="5" l="1"/>
  <c r="B488" i="5"/>
  <c r="D487" i="5"/>
  <c r="C487" i="5"/>
  <c r="E487" i="5"/>
  <c r="B489" i="5" l="1"/>
  <c r="C488" i="5"/>
  <c r="D488" i="5"/>
  <c r="F488" i="5"/>
  <c r="E488" i="5"/>
  <c r="C489" i="5" l="1"/>
  <c r="E489" i="5"/>
  <c r="F489" i="5"/>
  <c r="B490" i="5"/>
  <c r="D489" i="5"/>
  <c r="E490" i="5" l="1"/>
  <c r="F490" i="5"/>
  <c r="D490" i="5"/>
  <c r="B491" i="5"/>
  <c r="C490" i="5"/>
  <c r="C491" i="5" l="1"/>
  <c r="E491" i="5"/>
  <c r="F491" i="5"/>
  <c r="B492" i="5"/>
  <c r="D491" i="5"/>
  <c r="F492" i="5" l="1"/>
  <c r="B493" i="5"/>
  <c r="C492" i="5"/>
  <c r="D492" i="5"/>
  <c r="E492" i="5"/>
  <c r="E493" i="5" l="1"/>
  <c r="D493" i="5"/>
  <c r="F493" i="5"/>
  <c r="B494" i="5"/>
  <c r="C493" i="5"/>
  <c r="B495" i="5" l="1"/>
  <c r="E494" i="5"/>
  <c r="C494" i="5"/>
  <c r="D494" i="5"/>
  <c r="F494" i="5"/>
  <c r="B496" i="5" l="1"/>
  <c r="F495" i="5"/>
  <c r="D495" i="5"/>
  <c r="E495" i="5"/>
  <c r="C495" i="5"/>
  <c r="B497" i="5" l="1"/>
  <c r="C496" i="5"/>
  <c r="D496" i="5"/>
  <c r="E496" i="5"/>
  <c r="F496" i="5"/>
  <c r="D497" i="5" l="1"/>
  <c r="F497" i="5"/>
  <c r="E497" i="5"/>
  <c r="C497" i="5"/>
  <c r="B498" i="5"/>
  <c r="D498" i="5" l="1"/>
  <c r="B499" i="5"/>
  <c r="C498" i="5"/>
  <c r="E498" i="5"/>
  <c r="F498" i="5"/>
  <c r="D499" i="5" l="1"/>
  <c r="F499" i="5"/>
  <c r="C499" i="5"/>
  <c r="E499" i="5"/>
  <c r="B500" i="5"/>
  <c r="F500" i="5" l="1"/>
  <c r="B501" i="5"/>
  <c r="C500" i="5"/>
  <c r="E500" i="5"/>
  <c r="D500" i="5"/>
  <c r="C501" i="5" l="1"/>
  <c r="B502" i="5"/>
  <c r="D501" i="5"/>
  <c r="F501" i="5"/>
  <c r="E501" i="5"/>
  <c r="D502" i="5" l="1"/>
  <c r="E502" i="5"/>
  <c r="F502" i="5"/>
  <c r="C502" i="5"/>
  <c r="B503" i="5"/>
  <c r="C503" i="5" l="1"/>
  <c r="F503" i="5"/>
  <c r="E503" i="5"/>
  <c r="D503" i="5"/>
  <c r="B504" i="5"/>
  <c r="F504" i="5" l="1"/>
  <c r="E504" i="5"/>
  <c r="B505" i="5"/>
  <c r="C504" i="5"/>
  <c r="D504" i="5"/>
  <c r="D505" i="5" l="1"/>
  <c r="E505" i="5"/>
  <c r="B506" i="5"/>
  <c r="C505" i="5"/>
  <c r="F505" i="5"/>
  <c r="B507" i="5" l="1"/>
  <c r="C506" i="5"/>
  <c r="E506" i="5"/>
  <c r="F506" i="5"/>
  <c r="D506" i="5"/>
  <c r="F507" i="5" l="1"/>
  <c r="D507" i="5"/>
  <c r="E507" i="5"/>
  <c r="B508" i="5"/>
  <c r="C507" i="5"/>
  <c r="B509" i="5" l="1"/>
  <c r="E508" i="5"/>
  <c r="F508" i="5"/>
  <c r="C508" i="5"/>
  <c r="D508" i="5"/>
  <c r="D509" i="5" l="1"/>
  <c r="E509" i="5"/>
  <c r="F509" i="5"/>
  <c r="B510" i="5"/>
  <c r="C509" i="5"/>
  <c r="F510" i="5" l="1"/>
  <c r="C510" i="5"/>
  <c r="E510" i="5"/>
  <c r="D510" i="5"/>
  <c r="B511" i="5"/>
  <c r="B512" i="5" l="1"/>
  <c r="F511" i="5"/>
  <c r="E511" i="5"/>
  <c r="D511" i="5"/>
  <c r="C511" i="5"/>
  <c r="F512" i="5" l="1"/>
  <c r="C512" i="5"/>
  <c r="D512" i="5"/>
  <c r="E512" i="5"/>
  <c r="C16" i="5" l="1"/>
</calcChain>
</file>

<file path=xl/sharedStrings.xml><?xml version="1.0" encoding="utf-8"?>
<sst xmlns="http://schemas.openxmlformats.org/spreadsheetml/2006/main" count="300" uniqueCount="240">
  <si>
    <t>All-in-One Finance Diary</t>
  </si>
  <si>
    <t>Input Cells</t>
  </si>
  <si>
    <t>Document Glossary</t>
  </si>
  <si>
    <t>S. No.</t>
  </si>
  <si>
    <t>Financial Documents</t>
  </si>
  <si>
    <t xml:space="preserve">Document Holder </t>
  </si>
  <si>
    <t>Number</t>
  </si>
  <si>
    <t>Remarks</t>
  </si>
  <si>
    <t>PAN Card</t>
  </si>
  <si>
    <t>Aadhar Card</t>
  </si>
  <si>
    <t>Election card</t>
  </si>
  <si>
    <t>Driving License</t>
  </si>
  <si>
    <t>Passport</t>
  </si>
  <si>
    <t>Life Insurance Policy</t>
  </si>
  <si>
    <t>Health Insurance Policy</t>
  </si>
  <si>
    <t>Birth Certificate</t>
  </si>
  <si>
    <t>Marriage Certificate</t>
  </si>
  <si>
    <t>Home Loan documents</t>
  </si>
  <si>
    <t>Any other Loan</t>
  </si>
  <si>
    <t>Property Papers</t>
  </si>
  <si>
    <t>Income Tax Returns</t>
  </si>
  <si>
    <t>Will</t>
  </si>
  <si>
    <t>Investment Documents</t>
  </si>
  <si>
    <t>Investment Type</t>
  </si>
  <si>
    <t>Total Amount</t>
  </si>
  <si>
    <t>SIP amount</t>
  </si>
  <si>
    <t>Account Number</t>
  </si>
  <si>
    <t>Maturity Date</t>
  </si>
  <si>
    <t>Nominee</t>
  </si>
  <si>
    <t>Rate of return</t>
  </si>
  <si>
    <t>Platform</t>
  </si>
  <si>
    <t>Linked Bank A/c</t>
  </si>
  <si>
    <t>DEBT:</t>
  </si>
  <si>
    <t>Bank Fixed Deposits</t>
  </si>
  <si>
    <t>Post Office Deposits</t>
  </si>
  <si>
    <t>Public Providend Fund</t>
  </si>
  <si>
    <t>EPF</t>
  </si>
  <si>
    <t>EQUITY:</t>
  </si>
  <si>
    <t>Mutual Funds</t>
  </si>
  <si>
    <t>Equity</t>
  </si>
  <si>
    <t>NPS</t>
  </si>
  <si>
    <t>Bank &amp; Card Details</t>
  </si>
  <si>
    <t>Bank Name &amp; Branch</t>
  </si>
  <si>
    <t>A/c/Debit/Credit card</t>
  </si>
  <si>
    <t>Card Number</t>
  </si>
  <si>
    <t>Type of Account</t>
  </si>
  <si>
    <t>Nominees</t>
  </si>
  <si>
    <t>Email</t>
  </si>
  <si>
    <t>Mobile</t>
  </si>
  <si>
    <t>Insurance Policy</t>
  </si>
  <si>
    <t>Policy Type</t>
  </si>
  <si>
    <t>Policy No.</t>
  </si>
  <si>
    <t>Sum Assured</t>
  </si>
  <si>
    <t>Premium</t>
  </si>
  <si>
    <t>Valid Till</t>
  </si>
  <si>
    <t>Premium Due date</t>
  </si>
  <si>
    <t>Broker Details</t>
  </si>
  <si>
    <t>Loan Details</t>
  </si>
  <si>
    <t>Lender Name</t>
  </si>
  <si>
    <t>Type of loan</t>
  </si>
  <si>
    <t>Loan Amount</t>
  </si>
  <si>
    <t xml:space="preserve">EMI </t>
  </si>
  <si>
    <t>Loan Pending</t>
  </si>
  <si>
    <t>Due Date</t>
  </si>
  <si>
    <t>Monthly Cash Inflow</t>
  </si>
  <si>
    <t>Monthly Cash Outflow</t>
  </si>
  <si>
    <t>Particular</t>
  </si>
  <si>
    <t>Amount</t>
  </si>
  <si>
    <t>Rent</t>
  </si>
  <si>
    <t>Rental Income</t>
  </si>
  <si>
    <t>EMIs</t>
  </si>
  <si>
    <t>Business Income</t>
  </si>
  <si>
    <t>FD Interest</t>
  </si>
  <si>
    <t>Grocery</t>
  </si>
  <si>
    <t>Savings Interest</t>
  </si>
  <si>
    <t>Electricity</t>
  </si>
  <si>
    <t>Post Office Interest</t>
  </si>
  <si>
    <t>Fuel</t>
  </si>
  <si>
    <t>Other Interest</t>
  </si>
  <si>
    <t>Dining Out</t>
  </si>
  <si>
    <t>Dividend</t>
  </si>
  <si>
    <t>Other expenses</t>
  </si>
  <si>
    <t>SGB Interest</t>
  </si>
  <si>
    <t>Total Inflow</t>
  </si>
  <si>
    <t>Total Outflow</t>
  </si>
  <si>
    <r>
      <rPr>
        <b/>
        <sz val="12"/>
        <color theme="9"/>
        <rFont val="Calibri"/>
        <family val="2"/>
      </rPr>
      <t xml:space="preserve">Savings </t>
    </r>
    <r>
      <rPr>
        <b/>
        <sz val="12"/>
        <color theme="0"/>
        <rFont val="Calibri"/>
        <family val="2"/>
      </rPr>
      <t xml:space="preserve">/ </t>
    </r>
    <r>
      <rPr>
        <b/>
        <sz val="12"/>
        <color rgb="FFFF0000"/>
        <rFont val="Calibri"/>
        <family val="2"/>
      </rPr>
      <t>Shortfall</t>
    </r>
  </si>
  <si>
    <t>Portfolio Review</t>
  </si>
  <si>
    <t>House property</t>
  </si>
  <si>
    <t>Assets</t>
  </si>
  <si>
    <t xml:space="preserve">Liabilities </t>
  </si>
  <si>
    <t>Fixed Deposits</t>
  </si>
  <si>
    <t>Equity Funds</t>
  </si>
  <si>
    <t>Home Loan</t>
  </si>
  <si>
    <t>Education Loan</t>
  </si>
  <si>
    <t>PPF</t>
  </si>
  <si>
    <t>Personal Loan</t>
  </si>
  <si>
    <t>Shares</t>
  </si>
  <si>
    <t>Car Loan</t>
  </si>
  <si>
    <t>Bike Loan</t>
  </si>
  <si>
    <t>Savings A/c</t>
  </si>
  <si>
    <t>Cryptos</t>
  </si>
  <si>
    <t>Other Liquid Assets</t>
  </si>
  <si>
    <t>Cash</t>
  </si>
  <si>
    <t>Total Assets</t>
  </si>
  <si>
    <t>Total Liabilities</t>
  </si>
  <si>
    <t>Current Net Worth</t>
  </si>
  <si>
    <t>Your Total SIPs:</t>
  </si>
  <si>
    <t>Financial Goals</t>
  </si>
  <si>
    <t>Retire with Ease</t>
  </si>
  <si>
    <t>Total</t>
  </si>
  <si>
    <t>Emergency Funds</t>
  </si>
  <si>
    <t>Existing Funds</t>
  </si>
  <si>
    <t>Required Funds</t>
  </si>
  <si>
    <r>
      <rPr>
        <b/>
        <sz val="16"/>
        <color theme="9" tint="0.59999389629810485"/>
        <rFont val="Calibri"/>
        <family val="2"/>
      </rPr>
      <t>Excess</t>
    </r>
    <r>
      <rPr>
        <b/>
        <sz val="16"/>
        <color theme="0"/>
        <rFont val="Calibri"/>
        <family val="2"/>
      </rPr>
      <t>/</t>
    </r>
    <r>
      <rPr>
        <b/>
        <sz val="16"/>
        <color rgb="FFFF6600"/>
        <rFont val="Calibri"/>
        <family val="2"/>
      </rPr>
      <t>Shortfall</t>
    </r>
  </si>
  <si>
    <t>S. No</t>
  </si>
  <si>
    <t>Years Left</t>
  </si>
  <si>
    <t>Term</t>
  </si>
  <si>
    <t>Amount Needed</t>
  </si>
  <si>
    <t>Amount Available for Goal</t>
  </si>
  <si>
    <t xml:space="preserve">Inflation (5.5%) adjusted Goal Value </t>
  </si>
  <si>
    <t xml:space="preserve">Existing Amount will grow to </t>
  </si>
  <si>
    <t>Net Goal Amount</t>
  </si>
  <si>
    <t>Expected 
Return %</t>
  </si>
  <si>
    <t>SIP Breakdown</t>
  </si>
  <si>
    <t>Car</t>
  </si>
  <si>
    <t>Marriage</t>
  </si>
  <si>
    <t>Bike</t>
  </si>
  <si>
    <t>Education</t>
  </si>
  <si>
    <t>Total SIP needed</t>
  </si>
  <si>
    <t>SIP Needed:</t>
  </si>
  <si>
    <t>Retirement Calculator</t>
  </si>
  <si>
    <t>RETIREMENT CALCULATOR</t>
  </si>
  <si>
    <t>VALUE</t>
  </si>
  <si>
    <t>Current Age</t>
  </si>
  <si>
    <t>Retirement Age</t>
  </si>
  <si>
    <t>Current Expenses (Monthly)</t>
  </si>
  <si>
    <t>Life Expectancy</t>
  </si>
  <si>
    <t>Present Retirement Corpus</t>
  </si>
  <si>
    <t>Inflation</t>
  </si>
  <si>
    <t>Value of Current Expenses on Retirement</t>
  </si>
  <si>
    <t>Expected Months after Retirement</t>
  </si>
  <si>
    <t>Inflation adjusted expected ROI</t>
  </si>
  <si>
    <t>Monthly inf. Adjusted ROI</t>
  </si>
  <si>
    <t>Years to Retirement</t>
  </si>
  <si>
    <t>=</t>
  </si>
  <si>
    <t>Retirement Corpus Required</t>
  </si>
  <si>
    <t>Monthly SIP Required</t>
  </si>
  <si>
    <t>*Realistic &amp; Standard Assumptions wrt expected return and inflation has been made based on past data</t>
  </si>
  <si>
    <t> </t>
  </si>
  <si>
    <t>Amount of Loan</t>
  </si>
  <si>
    <t>Rate of Interest</t>
  </si>
  <si>
    <t>Effective Rate</t>
  </si>
  <si>
    <t>Frequency</t>
  </si>
  <si>
    <t>MONTHLY</t>
  </si>
  <si>
    <t>Period of Loan</t>
  </si>
  <si>
    <t>No. of Installments</t>
  </si>
  <si>
    <t>QUARTER</t>
  </si>
  <si>
    <t>SEMI ANNUAL</t>
  </si>
  <si>
    <t>Total Interest to be Paid</t>
  </si>
  <si>
    <t>ANNUAL</t>
  </si>
  <si>
    <t>s.no</t>
  </si>
  <si>
    <t>opening bal</t>
  </si>
  <si>
    <t>interest</t>
  </si>
  <si>
    <t>instalment</t>
  </si>
  <si>
    <t>EMI for a loan of every 1 Lakh</t>
  </si>
  <si>
    <t xml:space="preserve">                            Interest %
Years</t>
  </si>
  <si>
    <t>Use this table to:</t>
  </si>
  <si>
    <t xml:space="preserve">Calculate EMI for any loan amount from 7-10% interest rate for a </t>
  </si>
  <si>
    <t>5-25 year repayment period</t>
  </si>
  <si>
    <r>
      <t>Example</t>
    </r>
    <r>
      <rPr>
        <sz val="11"/>
        <color rgb="FF000000"/>
        <rFont val="Calibri"/>
        <family val="2"/>
      </rPr>
      <t>:</t>
    </r>
  </si>
  <si>
    <r>
      <t xml:space="preserve">For 1 lakh loan at 10% interest for 10 years, you will pay </t>
    </r>
    <r>
      <rPr>
        <u/>
        <sz val="11"/>
        <color rgb="FF000000"/>
        <rFont val="Calibri"/>
        <family val="2"/>
      </rPr>
      <t xml:space="preserve">1,322 (from table) </t>
    </r>
    <r>
      <rPr>
        <sz val="11"/>
        <color rgb="FF000000"/>
        <rFont val="Calibri"/>
        <family val="2"/>
      </rPr>
      <t>as EMI</t>
    </r>
  </si>
  <si>
    <t>For 10 lakh, multiply 1,322 wih 10 and you get 13,220 as your EMI</t>
  </si>
  <si>
    <t>Type</t>
  </si>
  <si>
    <t>Family Monthly Expenses</t>
  </si>
  <si>
    <t>Your Personal Monthy Expenses</t>
  </si>
  <si>
    <t>Loan EMIs</t>
  </si>
  <si>
    <t>Insurance Premiums</t>
  </si>
  <si>
    <t>Net Monthly Family Expenses</t>
  </si>
  <si>
    <t>Outstanding Loans Amount as of date*</t>
  </si>
  <si>
    <t>Existing Life Insurance (if any)</t>
  </si>
  <si>
    <t>Investments</t>
  </si>
  <si>
    <t>Life Expectancy (years)</t>
  </si>
  <si>
    <t>Current Age of Dependant**</t>
  </si>
  <si>
    <t xml:space="preserve">Years left to provide for </t>
  </si>
  <si>
    <t>Expected ROI</t>
  </si>
  <si>
    <t>Expected Inflation Rate</t>
  </si>
  <si>
    <t>Adjusted Expected ROI</t>
  </si>
  <si>
    <t>Total Cover Required</t>
  </si>
  <si>
    <t>Additional Cover Required</t>
  </si>
  <si>
    <t>*Loan includes all loans like Home, Car, Education Loan etc.</t>
  </si>
  <si>
    <t>**Youngest of all in case of more than one dependenant</t>
  </si>
  <si>
    <t>House</t>
  </si>
  <si>
    <t>Old Tax Vs New Tax Regime</t>
  </si>
  <si>
    <t>Salary Range</t>
  </si>
  <si>
    <t>Gross Salary</t>
  </si>
  <si>
    <t>Old Tax Regime</t>
  </si>
  <si>
    <t>New Tax Regime</t>
  </si>
  <si>
    <t>Which Regime?</t>
  </si>
  <si>
    <t>Tax Slabs - Old Regime</t>
  </si>
  <si>
    <t>Standard Deduction</t>
  </si>
  <si>
    <t xml:space="preserve">Other Deductions </t>
  </si>
  <si>
    <t>Net Taxable Income</t>
  </si>
  <si>
    <t>TAX to be Paid</t>
  </si>
  <si>
    <t>NPS Deductions</t>
  </si>
  <si>
    <t>Income Slab</t>
  </si>
  <si>
    <t>Tax Rate</t>
  </si>
  <si>
    <t>₹ 0 - 2.5 Lakh</t>
  </si>
  <si>
    <t>₹0 - ₹2,50,000</t>
  </si>
  <si>
    <t>₹ 2.5 - 3 Lakh</t>
  </si>
  <si>
    <t>₹2,50,001 - ₹5,00,000</t>
  </si>
  <si>
    <t>₹ 3 - 5 Lakh</t>
  </si>
  <si>
    <t>₹5,00,001 - ₹10,00,000</t>
  </si>
  <si>
    <t>₹ 5 - 7 Lakh</t>
  </si>
  <si>
    <t>&gt; ₹10,00,000</t>
  </si>
  <si>
    <t>₹ 7 - 10 Lakh</t>
  </si>
  <si>
    <t>Tax rebate upto ₹5,00,000</t>
  </si>
  <si>
    <t>₹ 10 - 12 Lakh</t>
  </si>
  <si>
    <t>Standard Deduction - ₹50,000</t>
  </si>
  <si>
    <t>₹ 12 - 15 Lakh</t>
  </si>
  <si>
    <t>Income Upto ₹5.5 Lakh - 0 Tax</t>
  </si>
  <si>
    <t>Above ₹ 15 Lakh</t>
  </si>
  <si>
    <t>Tax Slabs - New Regime</t>
  </si>
  <si>
    <t>₹0 - ₹3,00,000</t>
  </si>
  <si>
    <t>₹3,00,001 - ₹7,00,000</t>
  </si>
  <si>
    <t>₹7,00,001 - ₹10,00,000</t>
  </si>
  <si>
    <t>₹10,00,001 - ₹12,00,000</t>
  </si>
  <si>
    <t>₹12,00,001 - ₹15,00,000</t>
  </si>
  <si>
    <t>&gt; ₹15,00,000</t>
  </si>
  <si>
    <t>Tax rebate upto ₹7,00,000</t>
  </si>
  <si>
    <t>Standard Deduction - ₹75,000</t>
  </si>
  <si>
    <t>Income Upto ₹7.75 Lakh - 0 Tax</t>
  </si>
  <si>
    <t>TAX doesn’t include Health &amp; Education Cess</t>
  </si>
  <si>
    <t>Debt Funds</t>
  </si>
  <si>
    <t>Salary (in-hand)</t>
  </si>
  <si>
    <t>Retirement**</t>
  </si>
  <si>
    <t>**Note: Retirement Goal has been auto calculated from last tool.</t>
  </si>
  <si>
    <t>Note: This is auto calculated for you from the earlier data</t>
  </si>
  <si>
    <t>Credit Card 1 Amount Due</t>
  </si>
  <si>
    <t>Credit Card 2 Amount Due</t>
  </si>
  <si>
    <t>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</si>
</sst>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3" formatCode="_(* #,##0.00_);_(* \(#,##0.00\);_(* &quot;-&quot;??_);_(@_)"/>
    <numFmt numFmtId="164" formatCode="&quot;₹&quot;\ #,##0;[Red]&quot;₹&quot;\ \-#,##0"/>
    <numFmt numFmtId="165" formatCode="&quot;₹&quot;\ #,##0.00;[Red]&quot;₹&quot;\ \-#,##0.00"/>
    <numFmt numFmtId="166" formatCode="_ &quot;₹&quot;\ * #,##0.00_ ;_ &quot;₹&quot;\ * \-#,##0.00_ ;_ &quot;₹&quot;\ * &quot;-&quot;??_ ;_ @_ "/>
    <numFmt numFmtId="167" formatCode="_(* #,##0_);_(* \(#,##0\);_(* &quot;-&quot;??_);_(@_)"/>
    <numFmt numFmtId="168" formatCode="[$INR]\ #,##0"/>
    <numFmt numFmtId="169" formatCode="0.000%"/>
    <numFmt numFmtId="170" formatCode="_([$INR]\ * #,##0_);_([$INR]\ * \(#,##0\);_([$INR]\ * &quot;-&quot;??_);_(@_)"/>
    <numFmt numFmtId="171" formatCode="&quot;₹&quot;\ #,##0"/>
    <numFmt numFmtId="172" formatCode="_ &quot;₹&quot;\ * #,##0_ ;_ &quot;₹&quot;\ * \-#,##0_ ;_ &quot;₹&quot;\ * &quot;-&quot;??_ ;_ @_ "/>
    <numFmt numFmtId="173" formatCode="&quot;₹&quot;#,##0"/>
  </numFmts>
  <fonts count="6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ptos Narrow"/>
      <family val="2"/>
    </font>
    <font>
      <i/>
      <sz val="12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C000"/>
      <name val="Calibri"/>
      <family val="2"/>
    </font>
    <font>
      <b/>
      <sz val="14"/>
      <color rgb="FFF1C63B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002060"/>
      <name val="Calibri"/>
      <family val="2"/>
    </font>
    <font>
      <b/>
      <sz val="16"/>
      <color rgb="FFFFC000"/>
      <name val="Calibri"/>
      <family val="2"/>
    </font>
    <font>
      <b/>
      <sz val="12"/>
      <color theme="5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5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000000"/>
      <name val="Calibri"/>
      <family val="2"/>
    </font>
    <font>
      <b/>
      <sz val="12"/>
      <color rgb="FFFFC000"/>
      <name val="Calibri"/>
      <family val="2"/>
    </font>
    <font>
      <b/>
      <sz val="18"/>
      <color rgb="FFFFC000"/>
      <name val="Calibri"/>
      <family val="2"/>
    </font>
    <font>
      <b/>
      <sz val="18"/>
      <color rgb="FFFF6600"/>
      <name val="Calibri"/>
      <family val="2"/>
    </font>
    <font>
      <b/>
      <sz val="12"/>
      <color theme="9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FF6600"/>
      <name val="Calibri"/>
      <family val="2"/>
    </font>
    <font>
      <b/>
      <sz val="22"/>
      <color rgb="FFFFC000"/>
      <name val="Calibri"/>
      <family val="2"/>
    </font>
    <font>
      <b/>
      <sz val="11"/>
      <color theme="1"/>
      <name val="Calibri"/>
      <family val="2"/>
    </font>
    <font>
      <b/>
      <sz val="12"/>
      <color rgb="FF002060"/>
      <name val="Calibri"/>
      <family val="2"/>
    </font>
    <font>
      <b/>
      <i/>
      <sz val="8"/>
      <color theme="1"/>
      <name val="Calibri"/>
      <family val="2"/>
    </font>
    <font>
      <b/>
      <sz val="12"/>
      <color rgb="FFF1C63B"/>
      <name val="Calibri"/>
      <family val="2"/>
    </font>
    <font>
      <u/>
      <sz val="11"/>
      <color rgb="FF000000"/>
      <name val="Calibri"/>
      <family val="2"/>
    </font>
    <font>
      <b/>
      <sz val="12"/>
      <color theme="5" tint="-0.249977111117893"/>
      <name val="Calibri"/>
      <family val="2"/>
    </font>
    <font>
      <b/>
      <i/>
      <sz val="9"/>
      <color theme="1"/>
      <name val="Calibri"/>
      <family val="2"/>
    </font>
    <font>
      <b/>
      <sz val="11"/>
      <color theme="9" tint="-0.249977111117893"/>
      <name val="Calibri"/>
      <family val="2"/>
    </font>
    <font>
      <b/>
      <sz val="16"/>
      <color rgb="FFF1C63B"/>
      <name val="Calibri"/>
      <family val="2"/>
    </font>
    <font>
      <b/>
      <sz val="16"/>
      <color theme="9" tint="0.59999389629810485"/>
      <name val="Calibri"/>
      <family val="2"/>
    </font>
    <font>
      <b/>
      <sz val="16"/>
      <color theme="0"/>
      <name val="Calibri"/>
      <family val="2"/>
    </font>
    <font>
      <b/>
      <sz val="16"/>
      <color rgb="FFFF6600"/>
      <name val="Calibri"/>
      <family val="2"/>
    </font>
    <font>
      <b/>
      <sz val="12"/>
      <color theme="9" tint="-0.249977111117893"/>
      <name val="Calibri"/>
      <family val="2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22"/>
      <color rgb="FFF1C63B"/>
      <name val="Calibri"/>
      <family val="2"/>
    </font>
    <font>
      <b/>
      <sz val="18"/>
      <color rgb="FFF1C63B"/>
      <name val="Aptos Narrow"/>
      <family val="2"/>
      <scheme val="minor"/>
    </font>
    <font>
      <b/>
      <sz val="10"/>
      <color rgb="FFF1C63B"/>
      <name val="Aptos Narrow"/>
      <family val="2"/>
      <scheme val="minor"/>
    </font>
    <font>
      <b/>
      <sz val="12"/>
      <color rgb="FFF1C63B"/>
      <name val="Aptos Narrow"/>
      <family val="2"/>
      <scheme val="minor"/>
    </font>
    <font>
      <b/>
      <sz val="14"/>
      <color rgb="FFF1C63B"/>
      <name val="Aptos Narrow"/>
      <family val="2"/>
      <scheme val="minor"/>
    </font>
    <font>
      <b/>
      <sz val="16"/>
      <color theme="9" tint="0.3999755851924192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5" tint="0.79998168889431442"/>
      </left>
      <right/>
      <top style="medium">
        <color theme="5" tint="0.79998168889431442"/>
      </top>
      <bottom style="medium">
        <color theme="5" tint="0.79998168889431442"/>
      </bottom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/>
      <right/>
      <top style="medium">
        <color theme="5" tint="0.39997558519241921"/>
      </top>
      <bottom/>
      <diagonal/>
    </border>
    <border>
      <left/>
      <right style="medium">
        <color theme="5" tint="0.39997558519241921"/>
      </right>
      <top style="medium">
        <color theme="5" tint="0.39997558519241921"/>
      </top>
      <bottom/>
      <diagonal/>
    </border>
    <border>
      <left style="medium">
        <color theme="5" tint="0.39997558519241921"/>
      </left>
      <right/>
      <top/>
      <bottom style="medium">
        <color theme="5" tint="0.39997558519241921"/>
      </bottom>
      <diagonal/>
    </border>
    <border>
      <left/>
      <right/>
      <top/>
      <bottom style="medium">
        <color theme="5" tint="0.39997558519241921"/>
      </bottom>
      <diagonal/>
    </border>
    <border>
      <left/>
      <right style="medium">
        <color theme="5" tint="0.39997558519241921"/>
      </right>
      <top/>
      <bottom style="medium">
        <color theme="5" tint="0.39997558519241921"/>
      </bottom>
      <diagonal/>
    </border>
    <border>
      <left style="medium">
        <color theme="5" tint="0.39997558519241921"/>
      </left>
      <right style="medium">
        <color indexed="64"/>
      </right>
      <top style="medium">
        <color theme="5" tint="0.39997558519241921"/>
      </top>
      <bottom style="medium">
        <color theme="5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5" tint="0.59999389629810485"/>
      </left>
      <right/>
      <top/>
      <bottom/>
      <diagonal/>
    </border>
    <border>
      <left style="thin">
        <color theme="5" tint="0.59999389629810485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theme="1"/>
      </left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 style="medium">
        <color theme="1"/>
      </right>
      <top style="thin">
        <color theme="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theme="1"/>
      </right>
      <top/>
      <bottom/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indexed="64"/>
      </right>
      <top style="thin">
        <color theme="7" tint="-0.499984740745262"/>
      </top>
      <bottom/>
      <diagonal/>
    </border>
    <border>
      <left style="thin">
        <color indexed="64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7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7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7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/>
      <top style="thin">
        <color indexed="64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C000"/>
      </top>
      <bottom style="medium">
        <color indexed="64"/>
      </bottom>
      <diagonal/>
    </border>
    <border>
      <left/>
      <right style="medium">
        <color indexed="64"/>
      </right>
      <top style="medium">
        <color rgb="FFFFC000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46">
    <xf numFmtId="0" fontId="0" fillId="0" borderId="0" xfId="0"/>
    <xf numFmtId="168" fontId="14" fillId="6" borderId="5" xfId="0" applyNumberFormat="1" applyFont="1" applyFill="1" applyBorder="1" applyAlignment="1" applyProtection="1">
      <alignment horizontal="center"/>
      <protection hidden="1"/>
    </xf>
    <xf numFmtId="168" fontId="14" fillId="6" borderId="4" xfId="0" applyNumberFormat="1" applyFont="1" applyFill="1" applyBorder="1" applyAlignment="1" applyProtection="1">
      <alignment horizontal="center"/>
      <protection hidden="1"/>
    </xf>
    <xf numFmtId="0" fontId="32" fillId="0" borderId="43" xfId="0" applyFont="1" applyBorder="1" applyAlignment="1" applyProtection="1">
      <alignment horizontal="right"/>
      <protection locked="0"/>
    </xf>
    <xf numFmtId="167" fontId="32" fillId="0" borderId="43" xfId="1" applyNumberFormat="1" applyFont="1" applyFill="1" applyBorder="1" applyAlignment="1" applyProtection="1">
      <alignment horizontal="right"/>
      <protection locked="0"/>
    </xf>
    <xf numFmtId="171" fontId="32" fillId="0" borderId="4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9" xfId="0" applyFont="1" applyBorder="1" applyAlignment="1">
      <alignment horizontal="left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13" fillId="6" borderId="6" xfId="0" applyFont="1" applyFill="1" applyBorder="1" applyAlignment="1">
      <alignment horizontal="left"/>
    </xf>
    <xf numFmtId="0" fontId="13" fillId="6" borderId="7" xfId="0" applyFont="1" applyFill="1" applyBorder="1"/>
    <xf numFmtId="0" fontId="10" fillId="8" borderId="6" xfId="0" applyFont="1" applyFill="1" applyBorder="1"/>
    <xf numFmtId="0" fontId="10" fillId="8" borderId="9" xfId="0" applyFont="1" applyFill="1" applyBorder="1"/>
    <xf numFmtId="0" fontId="10" fillId="8" borderId="8" xfId="0" applyFont="1" applyFill="1" applyBorder="1"/>
    <xf numFmtId="0" fontId="26" fillId="6" borderId="8" xfId="0" applyFont="1" applyFill="1" applyBorder="1"/>
    <xf numFmtId="0" fontId="40" fillId="8" borderId="0" xfId="0" applyFont="1" applyFill="1"/>
    <xf numFmtId="170" fontId="17" fillId="8" borderId="0" xfId="1" applyNumberFormat="1" applyFont="1" applyFill="1" applyProtection="1"/>
    <xf numFmtId="172" fontId="2" fillId="8" borderId="0" xfId="3" applyNumberFormat="1" applyFont="1" applyFill="1" applyProtection="1"/>
    <xf numFmtId="0" fontId="17" fillId="8" borderId="0" xfId="0" applyFont="1" applyFill="1"/>
    <xf numFmtId="0" fontId="40" fillId="8" borderId="6" xfId="0" applyFont="1" applyFill="1" applyBorder="1"/>
    <xf numFmtId="0" fontId="40" fillId="8" borderId="9" xfId="0" applyFont="1" applyFill="1" applyBorder="1"/>
    <xf numFmtId="0" fontId="40" fillId="8" borderId="8" xfId="0" applyFont="1" applyFill="1" applyBorder="1"/>
    <xf numFmtId="8" fontId="2" fillId="8" borderId="0" xfId="0" applyNumberFormat="1" applyFont="1" applyFill="1"/>
    <xf numFmtId="9" fontId="2" fillId="8" borderId="0" xfId="0" applyNumberFormat="1" applyFont="1" applyFill="1" applyAlignment="1">
      <alignment horizontal="right"/>
    </xf>
    <xf numFmtId="10" fontId="2" fillId="8" borderId="0" xfId="0" applyNumberFormat="1" applyFont="1" applyFill="1" applyAlignment="1">
      <alignment horizontal="right"/>
    </xf>
    <xf numFmtId="0" fontId="41" fillId="8" borderId="0" xfId="0" applyFont="1" applyFill="1"/>
    <xf numFmtId="0" fontId="26" fillId="6" borderId="6" xfId="0" applyFont="1" applyFill="1" applyBorder="1"/>
    <xf numFmtId="0" fontId="26" fillId="6" borderId="9" xfId="0" applyFont="1" applyFill="1" applyBorder="1" applyAlignment="1">
      <alignment horizontal="left"/>
    </xf>
    <xf numFmtId="0" fontId="26" fillId="6" borderId="9" xfId="0" applyFont="1" applyFill="1" applyBorder="1"/>
    <xf numFmtId="0" fontId="21" fillId="0" borderId="52" xfId="0" applyFont="1" applyBorder="1"/>
    <xf numFmtId="164" fontId="21" fillId="0" borderId="3" xfId="0" applyNumberFormat="1" applyFont="1" applyBorder="1"/>
    <xf numFmtId="164" fontId="0" fillId="0" borderId="0" xfId="0" applyNumberFormat="1"/>
    <xf numFmtId="164" fontId="20" fillId="0" borderId="3" xfId="0" applyNumberFormat="1" applyFont="1" applyBorder="1"/>
    <xf numFmtId="0" fontId="0" fillId="0" borderId="0" xfId="0" applyAlignment="1">
      <alignment horizontal="right"/>
    </xf>
    <xf numFmtId="172" fontId="0" fillId="0" borderId="0" xfId="3" applyNumberFormat="1" applyFont="1" applyProtection="1"/>
    <xf numFmtId="0" fontId="5" fillId="0" borderId="0" xfId="0" applyFont="1"/>
    <xf numFmtId="164" fontId="36" fillId="0" borderId="2" xfId="0" applyNumberFormat="1" applyFont="1" applyBorder="1"/>
    <xf numFmtId="164" fontId="36" fillId="0" borderId="7" xfId="0" applyNumberFormat="1" applyFont="1" applyBorder="1"/>
    <xf numFmtId="165" fontId="18" fillId="0" borderId="11" xfId="0" applyNumberFormat="1" applyFont="1" applyBorder="1"/>
    <xf numFmtId="0" fontId="10" fillId="0" borderId="52" xfId="0" applyFont="1" applyBorder="1" applyAlignment="1">
      <alignment horizontal="left"/>
    </xf>
    <xf numFmtId="164" fontId="36" fillId="0" borderId="0" xfId="0" applyNumberFormat="1" applyFont="1"/>
    <xf numFmtId="164" fontId="10" fillId="0" borderId="19" xfId="0" applyNumberFormat="1" applyFont="1" applyBorder="1"/>
    <xf numFmtId="164" fontId="36" fillId="0" borderId="10" xfId="0" applyNumberFormat="1" applyFont="1" applyBorder="1"/>
    <xf numFmtId="0" fontId="10" fillId="0" borderId="53" xfId="0" applyFont="1" applyBorder="1" applyAlignment="1">
      <alignment horizontal="left"/>
    </xf>
    <xf numFmtId="164" fontId="36" fillId="0" borderId="11" xfId="0" applyNumberFormat="1" applyFont="1" applyBorder="1"/>
    <xf numFmtId="164" fontId="36" fillId="0" borderId="5" xfId="0" applyNumberFormat="1" applyFont="1" applyBorder="1"/>
    <xf numFmtId="0" fontId="9" fillId="4" borderId="0" xfId="0" applyFont="1" applyFill="1"/>
    <xf numFmtId="0" fontId="1" fillId="4" borderId="0" xfId="0" applyFont="1" applyFill="1"/>
    <xf numFmtId="0" fontId="1" fillId="4" borderId="13" xfId="0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0" fontId="1" fillId="4" borderId="16" xfId="0" applyFont="1" applyFill="1" applyBorder="1"/>
    <xf numFmtId="0" fontId="4" fillId="4" borderId="17" xfId="0" applyFont="1" applyFill="1" applyBorder="1"/>
    <xf numFmtId="0" fontId="1" fillId="4" borderId="18" xfId="0" applyFont="1" applyFill="1" applyBorder="1"/>
    <xf numFmtId="0" fontId="14" fillId="6" borderId="6" xfId="0" applyFont="1" applyFill="1" applyBorder="1"/>
    <xf numFmtId="0" fontId="14" fillId="6" borderId="7" xfId="0" applyFont="1" applyFill="1" applyBorder="1" applyAlignment="1">
      <alignment horizontal="center"/>
    </xf>
    <xf numFmtId="0" fontId="32" fillId="0" borderId="9" xfId="0" applyFont="1" applyBorder="1"/>
    <xf numFmtId="172" fontId="2" fillId="0" borderId="0" xfId="3" applyNumberFormat="1" applyFont="1" applyProtection="1"/>
    <xf numFmtId="0" fontId="16" fillId="3" borderId="9" xfId="0" applyFont="1" applyFill="1" applyBorder="1"/>
    <xf numFmtId="9" fontId="15" fillId="5" borderId="10" xfId="0" applyNumberFormat="1" applyFont="1" applyFill="1" applyBorder="1" applyAlignment="1">
      <alignment horizontal="right"/>
    </xf>
    <xf numFmtId="0" fontId="15" fillId="2" borderId="9" xfId="0" applyFont="1" applyFill="1" applyBorder="1"/>
    <xf numFmtId="168" fontId="15" fillId="2" borderId="10" xfId="0" applyNumberFormat="1" applyFont="1" applyFill="1" applyBorder="1" applyAlignment="1">
      <alignment horizontal="right"/>
    </xf>
    <xf numFmtId="167" fontId="16" fillId="5" borderId="10" xfId="0" applyNumberFormat="1" applyFont="1" applyFill="1" applyBorder="1" applyAlignment="1">
      <alignment horizontal="right"/>
    </xf>
    <xf numFmtId="9" fontId="16" fillId="5" borderId="10" xfId="0" applyNumberFormat="1" applyFont="1" applyFill="1" applyBorder="1" applyAlignment="1">
      <alignment horizontal="right"/>
    </xf>
    <xf numFmtId="0" fontId="16" fillId="0" borderId="9" xfId="0" applyFont="1" applyBorder="1"/>
    <xf numFmtId="10" fontId="16" fillId="5" borderId="10" xfId="0" applyNumberFormat="1" applyFont="1" applyFill="1" applyBorder="1"/>
    <xf numFmtId="169" fontId="16" fillId="5" borderId="10" xfId="2" applyNumberFormat="1" applyFont="1" applyFill="1" applyBorder="1" applyAlignment="1" applyProtection="1">
      <alignment horizontal="right"/>
    </xf>
    <xf numFmtId="167" fontId="15" fillId="3" borderId="10" xfId="0" applyNumberFormat="1" applyFont="1" applyFill="1" applyBorder="1" applyAlignment="1">
      <alignment horizontal="right"/>
    </xf>
    <xf numFmtId="165" fontId="2" fillId="0" borderId="0" xfId="0" applyNumberFormat="1" applyFont="1"/>
    <xf numFmtId="0" fontId="14" fillId="6" borderId="8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4" fillId="6" borderId="1" xfId="0" applyFont="1" applyFill="1" applyBorder="1"/>
    <xf numFmtId="0" fontId="2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32" fillId="0" borderId="9" xfId="0" applyFont="1" applyBorder="1" applyAlignment="1">
      <alignment horizontal="center"/>
    </xf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5" fillId="0" borderId="0" xfId="0" applyFont="1"/>
    <xf numFmtId="164" fontId="16" fillId="0" borderId="0" xfId="0" applyNumberFormat="1" applyFont="1"/>
    <xf numFmtId="9" fontId="11" fillId="0" borderId="0" xfId="0" applyNumberFormat="1" applyFont="1"/>
    <xf numFmtId="0" fontId="12" fillId="0" borderId="0" xfId="0" applyFont="1"/>
    <xf numFmtId="0" fontId="16" fillId="0" borderId="6" xfId="0" applyFont="1" applyBorder="1"/>
    <xf numFmtId="3" fontId="16" fillId="0" borderId="7" xfId="0" applyNumberFormat="1" applyFont="1" applyBorder="1"/>
    <xf numFmtId="3" fontId="16" fillId="0" borderId="10" xfId="0" applyNumberFormat="1" applyFont="1" applyBorder="1"/>
    <xf numFmtId="3" fontId="24" fillId="7" borderId="4" xfId="0" applyNumberFormat="1" applyFont="1" applyFill="1" applyBorder="1"/>
    <xf numFmtId="0" fontId="23" fillId="0" borderId="0" xfId="0" applyFont="1"/>
    <xf numFmtId="171" fontId="23" fillId="0" borderId="0" xfId="0" applyNumberFormat="1" applyFont="1"/>
    <xf numFmtId="171" fontId="26" fillId="6" borderId="34" xfId="0" applyNumberFormat="1" applyFont="1" applyFill="1" applyBorder="1" applyAlignment="1">
      <alignment horizontal="left"/>
    </xf>
    <xf numFmtId="0" fontId="32" fillId="6" borderId="3" xfId="0" applyFont="1" applyFill="1" applyBorder="1"/>
    <xf numFmtId="0" fontId="26" fillId="6" borderId="0" xfId="0" applyFont="1" applyFill="1" applyAlignment="1">
      <alignment horizontal="left"/>
    </xf>
    <xf numFmtId="171" fontId="26" fillId="6" borderId="10" xfId="0" applyNumberFormat="1" applyFont="1" applyFill="1" applyBorder="1" applyAlignment="1">
      <alignment horizontal="left"/>
    </xf>
    <xf numFmtId="0" fontId="32" fillId="0" borderId="0" xfId="0" applyFont="1"/>
    <xf numFmtId="171" fontId="26" fillId="6" borderId="11" xfId="0" applyNumberFormat="1" applyFont="1" applyFill="1" applyBorder="1"/>
    <xf numFmtId="0" fontId="32" fillId="6" borderId="20" xfId="0" applyFont="1" applyFill="1" applyBorder="1"/>
    <xf numFmtId="0" fontId="26" fillId="6" borderId="11" xfId="0" applyFont="1" applyFill="1" applyBorder="1"/>
    <xf numFmtId="171" fontId="26" fillId="6" borderId="5" xfId="0" applyNumberFormat="1" applyFont="1" applyFill="1" applyBorder="1"/>
    <xf numFmtId="0" fontId="25" fillId="0" borderId="0" xfId="0" applyFont="1"/>
    <xf numFmtId="171" fontId="25" fillId="0" borderId="0" xfId="0" applyNumberFormat="1" applyFont="1"/>
    <xf numFmtId="164" fontId="16" fillId="0" borderId="10" xfId="0" applyNumberFormat="1" applyFont="1" applyBorder="1"/>
    <xf numFmtId="171" fontId="16" fillId="0" borderId="10" xfId="3" applyNumberFormat="1" applyFont="1" applyBorder="1" applyProtection="1"/>
    <xf numFmtId="0" fontId="19" fillId="6" borderId="8" xfId="0" applyFont="1" applyFill="1" applyBorder="1"/>
    <xf numFmtId="171" fontId="19" fillId="6" borderId="5" xfId="0" applyNumberFormat="1" applyFont="1" applyFill="1" applyBorder="1"/>
    <xf numFmtId="0" fontId="8" fillId="0" borderId="0" xfId="0" applyFont="1"/>
    <xf numFmtId="171" fontId="8" fillId="0" borderId="0" xfId="3" applyNumberFormat="1" applyFont="1" applyProtection="1"/>
    <xf numFmtId="0" fontId="2" fillId="0" borderId="0" xfId="0" applyFont="1" applyAlignment="1">
      <alignment horizontal="center"/>
    </xf>
    <xf numFmtId="0" fontId="26" fillId="6" borderId="37" xfId="0" applyFont="1" applyFill="1" applyBorder="1"/>
    <xf numFmtId="171" fontId="26" fillId="6" borderId="38" xfId="3" applyNumberFormat="1" applyFont="1" applyFill="1" applyBorder="1" applyAlignment="1" applyProtection="1">
      <alignment horizontal="center"/>
    </xf>
    <xf numFmtId="0" fontId="33" fillId="6" borderId="40" xfId="0" applyFont="1" applyFill="1" applyBorder="1" applyAlignment="1">
      <alignment horizontal="left"/>
    </xf>
    <xf numFmtId="0" fontId="33" fillId="6" borderId="41" xfId="0" applyFont="1" applyFill="1" applyBorder="1" applyAlignment="1">
      <alignment horizontal="center"/>
    </xf>
    <xf numFmtId="171" fontId="26" fillId="6" borderId="39" xfId="3" applyNumberFormat="1" applyFont="1" applyFill="1" applyBorder="1" applyAlignment="1" applyProtection="1"/>
    <xf numFmtId="0" fontId="33" fillId="6" borderId="8" xfId="0" applyFont="1" applyFill="1" applyBorder="1" applyAlignment="1">
      <alignment horizontal="left"/>
    </xf>
    <xf numFmtId="171" fontId="33" fillId="6" borderId="39" xfId="1" applyNumberFormat="1" applyFont="1" applyFill="1" applyBorder="1" applyAlignment="1" applyProtection="1">
      <alignment horizontal="right"/>
    </xf>
    <xf numFmtId="171" fontId="29" fillId="0" borderId="24" xfId="3" applyNumberFormat="1" applyFont="1" applyFill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35" fillId="0" borderId="43" xfId="0" applyFont="1" applyBorder="1" applyAlignment="1" applyProtection="1">
      <alignment horizontal="left"/>
      <protection locked="0"/>
    </xf>
    <xf numFmtId="0" fontId="35" fillId="0" borderId="46" xfId="0" applyFont="1" applyBorder="1" applyAlignment="1" applyProtection="1">
      <alignment horizontal="left"/>
      <protection locked="0"/>
    </xf>
    <xf numFmtId="0" fontId="40" fillId="0" borderId="49" xfId="0" applyFont="1" applyBorder="1" applyProtection="1">
      <protection locked="0"/>
    </xf>
    <xf numFmtId="164" fontId="21" fillId="0" borderId="49" xfId="0" applyNumberFormat="1" applyFont="1" applyBorder="1" applyProtection="1">
      <protection locked="0"/>
    </xf>
    <xf numFmtId="10" fontId="21" fillId="0" borderId="50" xfId="2" applyNumberFormat="1" applyFont="1" applyFill="1" applyBorder="1" applyAlignment="1" applyProtection="1">
      <alignment horizontal="right"/>
      <protection locked="0"/>
    </xf>
    <xf numFmtId="10" fontId="21" fillId="0" borderId="52" xfId="0" applyNumberFormat="1" applyFont="1" applyBorder="1" applyProtection="1">
      <protection locked="0"/>
    </xf>
    <xf numFmtId="0" fontId="21" fillId="0" borderId="50" xfId="0" applyFont="1" applyBorder="1" applyAlignment="1" applyProtection="1">
      <alignment horizontal="right"/>
      <protection locked="0"/>
    </xf>
    <xf numFmtId="0" fontId="32" fillId="0" borderId="54" xfId="0" applyFont="1" applyBorder="1" applyAlignment="1" applyProtection="1">
      <alignment horizontal="center"/>
      <protection locked="0"/>
    </xf>
    <xf numFmtId="0" fontId="32" fillId="0" borderId="43" xfId="0" applyFont="1" applyBorder="1" applyAlignment="1" applyProtection="1">
      <alignment horizontal="center"/>
      <protection locked="0"/>
    </xf>
    <xf numFmtId="164" fontId="32" fillId="0" borderId="54" xfId="0" applyNumberFormat="1" applyFont="1" applyBorder="1" applyAlignment="1" applyProtection="1">
      <alignment horizontal="center"/>
      <protection locked="0"/>
    </xf>
    <xf numFmtId="164" fontId="32" fillId="0" borderId="43" xfId="0" applyNumberFormat="1" applyFont="1" applyBorder="1" applyAlignment="1" applyProtection="1">
      <alignment horizontal="center"/>
      <protection locked="0"/>
    </xf>
    <xf numFmtId="0" fontId="32" fillId="0" borderId="42" xfId="0" applyFont="1" applyBorder="1" applyAlignment="1" applyProtection="1">
      <alignment horizontal="center"/>
      <protection locked="0"/>
    </xf>
    <xf numFmtId="0" fontId="1" fillId="0" borderId="47" xfId="0" applyFont="1" applyBorder="1" applyProtection="1">
      <protection locked="0"/>
    </xf>
    <xf numFmtId="171" fontId="1" fillId="0" borderId="48" xfId="0" applyNumberFormat="1" applyFont="1" applyBorder="1" applyProtection="1">
      <protection locked="0"/>
    </xf>
    <xf numFmtId="0" fontId="1" fillId="0" borderId="42" xfId="0" applyFont="1" applyBorder="1" applyProtection="1">
      <protection locked="0"/>
    </xf>
    <xf numFmtId="171" fontId="1" fillId="0" borderId="43" xfId="0" applyNumberFormat="1" applyFont="1" applyBorder="1" applyProtection="1">
      <protection locked="0"/>
    </xf>
    <xf numFmtId="0" fontId="1" fillId="0" borderId="44" xfId="0" applyFont="1" applyBorder="1" applyProtection="1">
      <protection locked="0"/>
    </xf>
    <xf numFmtId="171" fontId="1" fillId="0" borderId="46" xfId="0" applyNumberFormat="1" applyFont="1" applyBorder="1" applyProtection="1">
      <protection locked="0"/>
    </xf>
    <xf numFmtId="0" fontId="35" fillId="0" borderId="36" xfId="0" applyFont="1" applyBorder="1" applyAlignment="1">
      <alignment horizontal="center"/>
    </xf>
    <xf numFmtId="0" fontId="2" fillId="0" borderId="47" xfId="0" applyFont="1" applyBorder="1" applyAlignment="1" applyProtection="1">
      <alignment horizontal="left"/>
      <protection locked="0"/>
    </xf>
    <xf numFmtId="171" fontId="2" fillId="0" borderId="48" xfId="1" applyNumberFormat="1" applyFont="1" applyFill="1" applyBorder="1" applyAlignment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171" fontId="2" fillId="0" borderId="43" xfId="1" applyNumberFormat="1" applyFont="1" applyFill="1" applyBorder="1" applyAlignment="1" applyProtection="1">
      <protection locked="0"/>
    </xf>
    <xf numFmtId="0" fontId="2" fillId="0" borderId="44" xfId="0" applyFont="1" applyBorder="1" applyAlignment="1" applyProtection="1">
      <alignment horizontal="left"/>
      <protection locked="0"/>
    </xf>
    <xf numFmtId="171" fontId="2" fillId="0" borderId="46" xfId="1" applyNumberFormat="1" applyFont="1" applyFill="1" applyBorder="1" applyAlignment="1" applyProtection="1">
      <protection locked="0"/>
    </xf>
    <xf numFmtId="0" fontId="2" fillId="0" borderId="47" xfId="0" applyFont="1" applyBorder="1" applyProtection="1">
      <protection locked="0"/>
    </xf>
    <xf numFmtId="171" fontId="2" fillId="0" borderId="48" xfId="3" applyNumberFormat="1" applyFont="1" applyFill="1" applyBorder="1" applyAlignment="1" applyProtection="1">
      <protection locked="0"/>
    </xf>
    <xf numFmtId="0" fontId="2" fillId="0" borderId="42" xfId="0" applyFont="1" applyBorder="1" applyProtection="1">
      <protection locked="0"/>
    </xf>
    <xf numFmtId="171" fontId="2" fillId="0" borderId="43" xfId="3" applyNumberFormat="1" applyFont="1" applyFill="1" applyBorder="1" applyAlignment="1" applyProtection="1">
      <protection locked="0"/>
    </xf>
    <xf numFmtId="0" fontId="2" fillId="0" borderId="44" xfId="0" applyFont="1" applyBorder="1" applyProtection="1">
      <protection locked="0"/>
    </xf>
    <xf numFmtId="171" fontId="2" fillId="0" borderId="46" xfId="3" applyNumberFormat="1" applyFont="1" applyFill="1" applyBorder="1" applyAlignment="1" applyProtection="1"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36" xfId="0" applyFont="1" applyBorder="1" applyProtection="1">
      <protection locked="0"/>
    </xf>
    <xf numFmtId="0" fontId="43" fillId="6" borderId="1" xfId="0" applyFont="1" applyFill="1" applyBorder="1"/>
    <xf numFmtId="9" fontId="10" fillId="0" borderId="11" xfId="0" applyNumberFormat="1" applyFont="1" applyBorder="1" applyAlignment="1">
      <alignment vertical="top"/>
    </xf>
    <xf numFmtId="9" fontId="10" fillId="0" borderId="5" xfId="0" applyNumberFormat="1" applyFont="1" applyBorder="1" applyAlignment="1">
      <alignment vertical="top"/>
    </xf>
    <xf numFmtId="0" fontId="38" fillId="6" borderId="65" xfId="0" applyFont="1" applyFill="1" applyBorder="1" applyAlignment="1">
      <alignment horizontal="left" vertical="center" wrapText="1"/>
    </xf>
    <xf numFmtId="171" fontId="40" fillId="0" borderId="49" xfId="1" applyNumberFormat="1" applyFont="1" applyFill="1" applyBorder="1" applyProtection="1">
      <protection locked="0"/>
    </xf>
    <xf numFmtId="171" fontId="40" fillId="0" borderId="50" xfId="1" applyNumberFormat="1" applyFont="1" applyFill="1" applyBorder="1" applyProtection="1">
      <protection locked="0"/>
    </xf>
    <xf numFmtId="171" fontId="40" fillId="0" borderId="51" xfId="1" applyNumberFormat="1" applyFont="1" applyFill="1" applyBorder="1" applyProtection="1">
      <protection locked="0"/>
    </xf>
    <xf numFmtId="171" fontId="26" fillId="6" borderId="5" xfId="1" applyNumberFormat="1" applyFont="1" applyFill="1" applyBorder="1" applyProtection="1"/>
    <xf numFmtId="171" fontId="17" fillId="8" borderId="0" xfId="1" applyNumberFormat="1" applyFont="1" applyFill="1" applyProtection="1"/>
    <xf numFmtId="0" fontId="47" fillId="8" borderId="6" xfId="1" applyNumberFormat="1" applyFont="1" applyFill="1" applyBorder="1" applyAlignment="1" applyProtection="1">
      <alignment horizontal="left" wrapText="1"/>
    </xf>
    <xf numFmtId="0" fontId="47" fillId="8" borderId="9" xfId="0" applyFont="1" applyFill="1" applyBorder="1"/>
    <xf numFmtId="0" fontId="47" fillId="8" borderId="8" xfId="0" applyFont="1" applyFill="1" applyBorder="1"/>
    <xf numFmtId="171" fontId="47" fillId="0" borderId="49" xfId="1" applyNumberFormat="1" applyFont="1" applyFill="1" applyBorder="1" applyProtection="1">
      <protection locked="0"/>
    </xf>
    <xf numFmtId="171" fontId="47" fillId="0" borderId="50" xfId="1" applyNumberFormat="1" applyFont="1" applyFill="1" applyBorder="1" applyProtection="1">
      <protection locked="0"/>
    </xf>
    <xf numFmtId="171" fontId="47" fillId="0" borderId="51" xfId="1" applyNumberFormat="1" applyFont="1" applyFill="1" applyBorder="1" applyProtection="1">
      <protection locked="0"/>
    </xf>
    <xf numFmtId="0" fontId="42" fillId="8" borderId="0" xfId="0" applyFont="1" applyFill="1"/>
    <xf numFmtId="171" fontId="42" fillId="8" borderId="0" xfId="0" applyNumberFormat="1" applyFont="1" applyFill="1"/>
    <xf numFmtId="0" fontId="26" fillId="6" borderId="65" xfId="0" applyFont="1" applyFill="1" applyBorder="1"/>
    <xf numFmtId="171" fontId="26" fillId="6" borderId="65" xfId="0" applyNumberFormat="1" applyFont="1" applyFill="1" applyBorder="1"/>
    <xf numFmtId="0" fontId="47" fillId="9" borderId="66" xfId="0" applyFont="1" applyFill="1" applyBorder="1"/>
    <xf numFmtId="171" fontId="47" fillId="9" borderId="65" xfId="0" applyNumberFormat="1" applyFont="1" applyFill="1" applyBorder="1"/>
    <xf numFmtId="164" fontId="32" fillId="0" borderId="53" xfId="0" applyNumberFormat="1" applyFont="1" applyBorder="1" applyAlignment="1">
      <alignment horizontal="center"/>
    </xf>
    <xf numFmtId="0" fontId="13" fillId="6" borderId="66" xfId="0" applyFont="1" applyFill="1" applyBorder="1" applyAlignment="1">
      <alignment horizontal="center" vertical="center" wrapText="1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8" xfId="0" applyFont="1" applyFill="1" applyBorder="1" applyAlignment="1">
      <alignment horizontal="center" vertical="center" wrapText="1"/>
    </xf>
    <xf numFmtId="0" fontId="19" fillId="6" borderId="65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19" fillId="6" borderId="12" xfId="0" applyFont="1" applyFill="1" applyBorder="1" applyAlignment="1">
      <alignment vertical="center"/>
    </xf>
    <xf numFmtId="164" fontId="19" fillId="6" borderId="65" xfId="0" applyNumberFormat="1" applyFont="1" applyFill="1" applyBorder="1" applyAlignment="1">
      <alignment vertical="center"/>
    </xf>
    <xf numFmtId="0" fontId="2" fillId="0" borderId="69" xfId="0" applyFont="1" applyBorder="1" applyAlignment="1" applyProtection="1">
      <alignment horizontal="left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71" xfId="0" applyFont="1" applyBorder="1" applyAlignment="1" applyProtection="1">
      <alignment horizontal="left"/>
      <protection locked="0"/>
    </xf>
    <xf numFmtId="0" fontId="2" fillId="0" borderId="70" xfId="0" applyFont="1" applyBorder="1" applyAlignment="1" applyProtection="1">
      <alignment horizontal="left"/>
      <protection locked="0"/>
    </xf>
    <xf numFmtId="0" fontId="26" fillId="6" borderId="66" xfId="0" applyFont="1" applyFill="1" applyBorder="1" applyAlignment="1">
      <alignment horizontal="left"/>
    </xf>
    <xf numFmtId="0" fontId="26" fillId="6" borderId="67" xfId="0" applyFont="1" applyFill="1" applyBorder="1" applyAlignment="1">
      <alignment horizontal="left"/>
    </xf>
    <xf numFmtId="0" fontId="26" fillId="6" borderId="68" xfId="0" applyFont="1" applyFill="1" applyBorder="1" applyAlignment="1">
      <alignment horizontal="left"/>
    </xf>
    <xf numFmtId="0" fontId="2" fillId="0" borderId="73" xfId="0" applyFont="1" applyBorder="1" applyProtection="1">
      <protection locked="0"/>
    </xf>
    <xf numFmtId="0" fontId="35" fillId="0" borderId="72" xfId="0" applyFont="1" applyBorder="1" applyAlignment="1" applyProtection="1">
      <alignment horizontal="left"/>
      <protection locked="0"/>
    </xf>
    <xf numFmtId="0" fontId="2" fillId="0" borderId="70" xfId="0" applyFont="1" applyBorder="1" applyProtection="1">
      <protection locked="0"/>
    </xf>
    <xf numFmtId="171" fontId="2" fillId="0" borderId="0" xfId="3" applyNumberFormat="1" applyFont="1" applyProtection="1"/>
    <xf numFmtId="0" fontId="2" fillId="0" borderId="23" xfId="0" applyFont="1" applyBorder="1"/>
    <xf numFmtId="0" fontId="40" fillId="0" borderId="75" xfId="0" applyFont="1" applyBorder="1" applyAlignment="1" applyProtection="1">
      <alignment horizontal="right"/>
      <protection locked="0"/>
    </xf>
    <xf numFmtId="0" fontId="40" fillId="0" borderId="74" xfId="0" applyFont="1" applyBorder="1" applyProtection="1">
      <protection locked="0"/>
    </xf>
    <xf numFmtId="0" fontId="48" fillId="0" borderId="0" xfId="0" applyFont="1"/>
    <xf numFmtId="0" fontId="48" fillId="8" borderId="0" xfId="0" applyFont="1" applyFill="1"/>
    <xf numFmtId="0" fontId="50" fillId="6" borderId="0" xfId="0" applyFont="1" applyFill="1" applyAlignment="1" applyProtection="1">
      <alignment horizontal="center" vertical="center" wrapText="1"/>
      <protection hidden="1"/>
    </xf>
    <xf numFmtId="0" fontId="51" fillId="8" borderId="0" xfId="0" applyFont="1" applyFill="1" applyAlignment="1" applyProtection="1">
      <alignment horizontal="left" vertical="center" wrapText="1"/>
      <protection hidden="1"/>
    </xf>
    <xf numFmtId="0" fontId="21" fillId="8" borderId="0" xfId="0" applyFont="1" applyFill="1" applyAlignment="1" applyProtection="1">
      <alignment horizontal="left" vertical="center" wrapText="1"/>
      <protection hidden="1"/>
    </xf>
    <xf numFmtId="9" fontId="51" fillId="11" borderId="83" xfId="0" applyNumberFormat="1" applyFont="1" applyFill="1" applyBorder="1" applyAlignment="1" applyProtection="1">
      <alignment horizontal="center" wrapText="1"/>
      <protection hidden="1"/>
    </xf>
    <xf numFmtId="0" fontId="48" fillId="8" borderId="0" xfId="0" applyFont="1" applyFill="1" applyAlignment="1" applyProtection="1">
      <alignment vertical="center" wrapText="1"/>
      <protection hidden="1"/>
    </xf>
    <xf numFmtId="0" fontId="51" fillId="11" borderId="0" xfId="0" applyFont="1" applyFill="1" applyAlignment="1" applyProtection="1">
      <alignment horizontal="left"/>
      <protection hidden="1"/>
    </xf>
    <xf numFmtId="9" fontId="51" fillId="11" borderId="0" xfId="0" applyNumberFormat="1" applyFont="1" applyFill="1" applyAlignment="1" applyProtection="1">
      <alignment horizontal="center" wrapText="1"/>
      <protection hidden="1"/>
    </xf>
    <xf numFmtId="173" fontId="21" fillId="3" borderId="84" xfId="0" applyNumberFormat="1" applyFont="1" applyFill="1" applyBorder="1" applyAlignment="1" applyProtection="1">
      <alignment vertical="center" wrapText="1"/>
      <protection locked="0"/>
    </xf>
    <xf numFmtId="0" fontId="12" fillId="8" borderId="0" xfId="0" applyFont="1" applyFill="1" applyAlignment="1" applyProtection="1">
      <alignment vertical="center" wrapText="1"/>
      <protection hidden="1"/>
    </xf>
    <xf numFmtId="173" fontId="12" fillId="3" borderId="0" xfId="0" applyNumberFormat="1" applyFont="1" applyFill="1" applyAlignment="1" applyProtection="1">
      <alignment horizontal="right" vertical="center" wrapText="1"/>
      <protection locked="0"/>
    </xf>
    <xf numFmtId="173" fontId="52" fillId="3" borderId="0" xfId="0" applyNumberFormat="1" applyFont="1" applyFill="1" applyAlignment="1" applyProtection="1">
      <alignment horizontal="right" vertical="center" wrapText="1"/>
      <protection locked="0"/>
    </xf>
    <xf numFmtId="9" fontId="48" fillId="11" borderId="87" xfId="0" applyNumberFormat="1" applyFont="1" applyFill="1" applyBorder="1" applyAlignment="1" applyProtection="1">
      <alignment horizontal="center" vertical="center" wrapText="1"/>
      <protection hidden="1"/>
    </xf>
    <xf numFmtId="173" fontId="21" fillId="3" borderId="88" xfId="0" applyNumberFormat="1" applyFont="1" applyFill="1" applyBorder="1" applyAlignment="1" applyProtection="1">
      <alignment vertical="center" wrapText="1"/>
      <protection locked="0"/>
    </xf>
    <xf numFmtId="9" fontId="48" fillId="11" borderId="91" xfId="1" applyNumberFormat="1" applyFont="1" applyFill="1" applyBorder="1" applyAlignment="1" applyProtection="1">
      <alignment horizontal="center" vertical="center" wrapText="1"/>
      <protection hidden="1"/>
    </xf>
    <xf numFmtId="9" fontId="48" fillId="11" borderId="94" xfId="1" applyNumberFormat="1" applyFont="1" applyFill="1" applyBorder="1" applyAlignment="1" applyProtection="1">
      <alignment horizontal="center" vertical="center" wrapText="1"/>
      <protection hidden="1"/>
    </xf>
    <xf numFmtId="9" fontId="48" fillId="13" borderId="0" xfId="1" applyNumberFormat="1" applyFont="1" applyFill="1" applyBorder="1" applyAlignment="1" applyProtection="1">
      <alignment horizontal="center" vertical="center" wrapText="1"/>
      <protection hidden="1"/>
    </xf>
    <xf numFmtId="173" fontId="12" fillId="3" borderId="11" xfId="0" applyNumberFormat="1" applyFont="1" applyFill="1" applyBorder="1" applyAlignment="1" applyProtection="1">
      <alignment horizontal="right" vertical="center" wrapText="1"/>
      <protection locked="0"/>
    </xf>
    <xf numFmtId="173" fontId="52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8" fillId="8" borderId="0" xfId="0" applyFont="1" applyFill="1" applyAlignment="1" applyProtection="1">
      <alignment horizontal="center" vertical="center" wrapText="1"/>
      <protection hidden="1"/>
    </xf>
    <xf numFmtId="0" fontId="48" fillId="8" borderId="0" xfId="0" applyFont="1" applyFill="1" applyAlignment="1" applyProtection="1">
      <alignment horizontal="left" vertical="center" wrapText="1"/>
      <protection hidden="1"/>
    </xf>
    <xf numFmtId="0" fontId="53" fillId="8" borderId="0" xfId="0" applyFont="1" applyFill="1" applyAlignment="1" applyProtection="1">
      <alignment vertical="center" wrapText="1"/>
      <protection hidden="1"/>
    </xf>
    <xf numFmtId="9" fontId="51" fillId="15" borderId="98" xfId="0" applyNumberFormat="1" applyFont="1" applyFill="1" applyBorder="1" applyAlignment="1" applyProtection="1">
      <alignment horizontal="center" vertical="center" wrapText="1"/>
      <protection hidden="1"/>
    </xf>
    <xf numFmtId="9" fontId="48" fillId="15" borderId="98" xfId="0" applyNumberFormat="1" applyFont="1" applyFill="1" applyBorder="1" applyAlignment="1" applyProtection="1">
      <alignment horizontal="center" vertical="center" wrapText="1"/>
      <protection hidden="1"/>
    </xf>
    <xf numFmtId="9" fontId="48" fillId="15" borderId="98" xfId="1" applyNumberFormat="1" applyFont="1" applyFill="1" applyBorder="1" applyAlignment="1" applyProtection="1">
      <alignment horizontal="center" vertical="center" wrapText="1"/>
      <protection hidden="1"/>
    </xf>
    <xf numFmtId="0" fontId="56" fillId="8" borderId="0" xfId="0" applyFont="1" applyFill="1" applyAlignment="1" applyProtection="1">
      <alignment horizontal="left" vertical="center" wrapText="1"/>
      <protection hidden="1"/>
    </xf>
    <xf numFmtId="0" fontId="57" fillId="6" borderId="0" xfId="0" applyFont="1" applyFill="1" applyAlignment="1" applyProtection="1">
      <alignment horizontal="center" vertical="center" wrapText="1"/>
      <protection hidden="1"/>
    </xf>
    <xf numFmtId="0" fontId="57" fillId="6" borderId="0" xfId="0" applyFont="1" applyFill="1" applyAlignment="1" applyProtection="1">
      <alignment horizontal="center" wrapText="1"/>
      <protection hidden="1"/>
    </xf>
    <xf numFmtId="0" fontId="57" fillId="6" borderId="78" xfId="0" applyFont="1" applyFill="1" applyBorder="1" applyAlignment="1" applyProtection="1">
      <alignment horizontal="center" vertical="center" wrapText="1"/>
      <protection hidden="1"/>
    </xf>
    <xf numFmtId="0" fontId="57" fillId="8" borderId="0" xfId="0" applyFont="1" applyFill="1" applyAlignment="1" applyProtection="1">
      <alignment horizontal="left" vertical="center" wrapText="1"/>
      <protection hidden="1"/>
    </xf>
    <xf numFmtId="0" fontId="57" fillId="6" borderId="79" xfId="0" applyFont="1" applyFill="1" applyBorder="1" applyAlignment="1" applyProtection="1">
      <alignment horizontal="center" wrapText="1"/>
      <protection hidden="1"/>
    </xf>
    <xf numFmtId="0" fontId="57" fillId="12" borderId="64" xfId="0" applyFont="1" applyFill="1" applyBorder="1" applyAlignment="1" applyProtection="1">
      <alignment horizontal="center" vertical="center" wrapText="1"/>
      <protection hidden="1"/>
    </xf>
    <xf numFmtId="0" fontId="58" fillId="12" borderId="64" xfId="0" applyFont="1" applyFill="1" applyBorder="1" applyAlignment="1" applyProtection="1">
      <alignment horizontal="center" vertical="center" wrapText="1"/>
      <protection hidden="1"/>
    </xf>
    <xf numFmtId="173" fontId="21" fillId="17" borderId="10" xfId="0" applyNumberFormat="1" applyFont="1" applyFill="1" applyBorder="1" applyAlignment="1" applyProtection="1">
      <alignment horizontal="right" vertical="center" wrapText="1"/>
      <protection hidden="1"/>
    </xf>
    <xf numFmtId="173" fontId="21" fillId="17" borderId="5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9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8" xfId="0" applyNumberFormat="1" applyFont="1" applyFill="1" applyBorder="1" applyAlignment="1" applyProtection="1">
      <alignment horizontal="right" vertical="center" wrapText="1"/>
      <protection hidden="1"/>
    </xf>
    <xf numFmtId="173" fontId="12" fillId="18" borderId="0" xfId="0" applyNumberFormat="1" applyFont="1" applyFill="1" applyAlignment="1" applyProtection="1">
      <alignment horizontal="right" vertical="center" wrapText="1"/>
      <protection hidden="1"/>
    </xf>
    <xf numFmtId="173" fontId="12" fillId="18" borderId="11" xfId="0" applyNumberFormat="1" applyFont="1" applyFill="1" applyBorder="1" applyAlignment="1" applyProtection="1">
      <alignment horizontal="right" vertical="center" wrapText="1"/>
      <protection hidden="1"/>
    </xf>
    <xf numFmtId="0" fontId="60" fillId="12" borderId="64" xfId="0" applyFont="1" applyFill="1" applyBorder="1" applyAlignment="1" applyProtection="1">
      <alignment horizontal="center" vertical="center" wrapText="1"/>
      <protection hidden="1"/>
    </xf>
    <xf numFmtId="0" fontId="61" fillId="8" borderId="0" xfId="0" applyFont="1" applyFill="1" applyAlignment="1" applyProtection="1">
      <alignment vertical="center" wrapText="1"/>
      <protection hidden="1"/>
    </xf>
    <xf numFmtId="0" fontId="62" fillId="0" borderId="0" xfId="0" applyFont="1"/>
    <xf numFmtId="0" fontId="63" fillId="0" borderId="0" xfId="0" applyFont="1"/>
    <xf numFmtId="0" fontId="17" fillId="0" borderId="99" xfId="0" applyFont="1" applyBorder="1" applyAlignment="1">
      <alignment horizontal="center"/>
    </xf>
    <xf numFmtId="0" fontId="32" fillId="0" borderId="72" xfId="0" applyFont="1" applyBorder="1" applyAlignment="1" applyProtection="1">
      <alignment horizontal="center"/>
      <protection locked="0"/>
    </xf>
    <xf numFmtId="164" fontId="32" fillId="0" borderId="72" xfId="0" applyNumberFormat="1" applyFont="1" applyBorder="1" applyAlignment="1" applyProtection="1">
      <alignment horizontal="center"/>
      <protection locked="0"/>
    </xf>
    <xf numFmtId="164" fontId="10" fillId="0" borderId="101" xfId="0" applyNumberFormat="1" applyFont="1" applyBorder="1" applyAlignment="1">
      <alignment horizontal="center"/>
    </xf>
    <xf numFmtId="0" fontId="32" fillId="0" borderId="100" xfId="0" applyFont="1" applyBorder="1" applyAlignment="1">
      <alignment horizontal="center"/>
    </xf>
    <xf numFmtId="164" fontId="32" fillId="0" borderId="100" xfId="0" applyNumberFormat="1" applyFont="1" applyBorder="1" applyAlignment="1">
      <alignment horizontal="center"/>
    </xf>
    <xf numFmtId="0" fontId="2" fillId="0" borderId="70" xfId="0" applyFont="1" applyBorder="1" applyAlignment="1" applyProtection="1">
      <alignment horizontal="left"/>
      <protection locked="0"/>
    </xf>
    <xf numFmtId="0" fontId="34" fillId="6" borderId="66" xfId="0" applyFont="1" applyFill="1" applyBorder="1" applyAlignment="1">
      <alignment horizontal="center"/>
    </xf>
    <xf numFmtId="0" fontId="34" fillId="6" borderId="67" xfId="0" applyFont="1" applyFill="1" applyBorder="1" applyAlignment="1">
      <alignment horizontal="center"/>
    </xf>
    <xf numFmtId="0" fontId="34" fillId="6" borderId="68" xfId="0" applyFont="1" applyFill="1" applyBorder="1" applyAlignment="1">
      <alignment horizontal="center"/>
    </xf>
    <xf numFmtId="0" fontId="19" fillId="6" borderId="66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26" fillId="6" borderId="67" xfId="0" applyFont="1" applyFill="1" applyBorder="1" applyAlignment="1">
      <alignment horizontal="left"/>
    </xf>
    <xf numFmtId="0" fontId="26" fillId="6" borderId="68" xfId="0" applyFont="1" applyFill="1" applyBorder="1" applyAlignment="1">
      <alignment horizontal="left"/>
    </xf>
    <xf numFmtId="0" fontId="2" fillId="0" borderId="72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36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46" xfId="0" applyFont="1" applyBorder="1" applyAlignment="1" applyProtection="1">
      <alignment horizontal="left"/>
      <protection locked="0"/>
    </xf>
    <xf numFmtId="0" fontId="26" fillId="6" borderId="21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22" xfId="0" applyFont="1" applyFill="1" applyBorder="1" applyAlignment="1">
      <alignment horizontal="center"/>
    </xf>
    <xf numFmtId="0" fontId="27" fillId="6" borderId="25" xfId="0" applyFont="1" applyFill="1" applyBorder="1" applyAlignment="1">
      <alignment horizontal="center"/>
    </xf>
    <xf numFmtId="0" fontId="27" fillId="6" borderId="26" xfId="0" applyFont="1" applyFill="1" applyBorder="1" applyAlignment="1">
      <alignment horizontal="center"/>
    </xf>
    <xf numFmtId="0" fontId="28" fillId="6" borderId="30" xfId="0" applyFont="1" applyFill="1" applyBorder="1" applyAlignment="1">
      <alignment horizontal="center"/>
    </xf>
    <xf numFmtId="0" fontId="28" fillId="6" borderId="31" xfId="0" applyFont="1" applyFill="1" applyBorder="1" applyAlignment="1">
      <alignment horizontal="center"/>
    </xf>
    <xf numFmtId="0" fontId="27" fillId="6" borderId="32" xfId="0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171" fontId="27" fillId="6" borderId="33" xfId="3" applyNumberFormat="1" applyFont="1" applyFill="1" applyBorder="1" applyAlignment="1" applyProtection="1">
      <alignment horizontal="center"/>
    </xf>
    <xf numFmtId="171" fontId="27" fillId="6" borderId="34" xfId="3" applyNumberFormat="1" applyFont="1" applyFill="1" applyBorder="1" applyAlignment="1" applyProtection="1">
      <alignment horizontal="center"/>
    </xf>
    <xf numFmtId="0" fontId="27" fillId="6" borderId="6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27" xfId="0" applyFont="1" applyFill="1" applyBorder="1" applyAlignment="1">
      <alignment horizontal="center"/>
    </xf>
    <xf numFmtId="0" fontId="27" fillId="6" borderId="28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6" borderId="29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7" fillId="0" borderId="0" xfId="0" applyFont="1" applyAlignment="1">
      <alignment horizontal="left" wrapText="1"/>
    </xf>
    <xf numFmtId="0" fontId="22" fillId="6" borderId="1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48" fillId="5" borderId="85" xfId="0" applyFont="1" applyFill="1" applyBorder="1" applyAlignment="1" applyProtection="1">
      <alignment horizontal="left" vertical="center"/>
      <protection hidden="1"/>
    </xf>
    <xf numFmtId="0" fontId="48" fillId="5" borderId="86" xfId="0" applyFont="1" applyFill="1" applyBorder="1" applyAlignment="1" applyProtection="1">
      <alignment horizontal="left" vertical="center"/>
      <protection hidden="1"/>
    </xf>
    <xf numFmtId="0" fontId="48" fillId="5" borderId="89" xfId="0" applyFont="1" applyFill="1" applyBorder="1" applyAlignment="1" applyProtection="1">
      <alignment horizontal="left" vertical="center"/>
      <protection hidden="1"/>
    </xf>
    <xf numFmtId="0" fontId="48" fillId="5" borderId="90" xfId="0" applyFont="1" applyFill="1" applyBorder="1" applyAlignment="1" applyProtection="1">
      <alignment horizontal="left" vertical="center"/>
      <protection hidden="1"/>
    </xf>
    <xf numFmtId="0" fontId="48" fillId="5" borderId="92" xfId="0" applyFont="1" applyFill="1" applyBorder="1" applyAlignment="1" applyProtection="1">
      <alignment horizontal="left" vertical="center"/>
      <protection hidden="1"/>
    </xf>
    <xf numFmtId="0" fontId="48" fillId="5" borderId="93" xfId="0" applyFont="1" applyFill="1" applyBorder="1" applyAlignment="1" applyProtection="1">
      <alignment horizontal="left" vertical="center"/>
      <protection hidden="1"/>
    </xf>
    <xf numFmtId="0" fontId="49" fillId="3" borderId="0" xfId="0" applyFont="1" applyFill="1" applyAlignment="1">
      <alignment horizontal="center" vertical="center"/>
    </xf>
    <xf numFmtId="0" fontId="54" fillId="6" borderId="6" xfId="0" applyFont="1" applyFill="1" applyBorder="1" applyAlignment="1">
      <alignment horizontal="center"/>
    </xf>
    <xf numFmtId="0" fontId="54" fillId="6" borderId="2" xfId="0" applyFont="1" applyFill="1" applyBorder="1" applyAlignment="1">
      <alignment horizontal="center"/>
    </xf>
    <xf numFmtId="0" fontId="55" fillId="6" borderId="55" xfId="0" applyFont="1" applyFill="1" applyBorder="1" applyAlignment="1" applyProtection="1">
      <alignment horizontal="center" vertical="center" wrapText="1"/>
      <protection hidden="1"/>
    </xf>
    <xf numFmtId="0" fontId="55" fillId="6" borderId="60" xfId="0" applyFont="1" applyFill="1" applyBorder="1" applyAlignment="1" applyProtection="1">
      <alignment horizontal="center" vertical="center" wrapText="1"/>
      <protection hidden="1"/>
    </xf>
    <xf numFmtId="0" fontId="55" fillId="6" borderId="56" xfId="0" applyFont="1" applyFill="1" applyBorder="1" applyAlignment="1" applyProtection="1">
      <alignment horizontal="center" vertical="center" wrapText="1"/>
      <protection hidden="1"/>
    </xf>
    <xf numFmtId="0" fontId="55" fillId="6" borderId="61" xfId="0" applyFont="1" applyFill="1" applyBorder="1" applyAlignment="1" applyProtection="1">
      <alignment horizontal="center" vertical="center" wrapText="1"/>
      <protection hidden="1"/>
    </xf>
    <xf numFmtId="0" fontId="59" fillId="6" borderId="67" xfId="0" applyFont="1" applyFill="1" applyBorder="1" applyAlignment="1" applyProtection="1">
      <alignment horizontal="center" vertical="center" wrapText="1"/>
      <protection hidden="1"/>
    </xf>
    <xf numFmtId="0" fontId="59" fillId="6" borderId="68" xfId="0" applyFont="1" applyFill="1" applyBorder="1" applyAlignment="1" applyProtection="1">
      <alignment horizontal="center" vertical="center" wrapText="1"/>
      <protection hidden="1"/>
    </xf>
    <xf numFmtId="0" fontId="59" fillId="6" borderId="66" xfId="0" applyFont="1" applyFill="1" applyBorder="1" applyAlignment="1" applyProtection="1">
      <alignment horizontal="center" vertical="center" wrapText="1"/>
      <protection hidden="1"/>
    </xf>
    <xf numFmtId="0" fontId="55" fillId="6" borderId="76" xfId="0" applyFont="1" applyFill="1" applyBorder="1" applyAlignment="1" applyProtection="1">
      <alignment horizontal="center" vertical="center" wrapText="1"/>
      <protection hidden="1"/>
    </xf>
    <xf numFmtId="0" fontId="55" fillId="6" borderId="80" xfId="0" applyFont="1" applyFill="1" applyBorder="1" applyAlignment="1" applyProtection="1">
      <alignment horizontal="center" vertical="center" wrapText="1"/>
      <protection hidden="1"/>
    </xf>
    <xf numFmtId="0" fontId="48" fillId="8" borderId="0" xfId="0" applyFont="1" applyFill="1" applyAlignment="1" applyProtection="1">
      <alignment horizontal="left" vertical="center" wrapText="1"/>
      <protection hidden="1"/>
    </xf>
    <xf numFmtId="0" fontId="48" fillId="16" borderId="96" xfId="0" applyFont="1" applyFill="1" applyBorder="1" applyAlignment="1" applyProtection="1">
      <alignment horizontal="left" vertical="center"/>
      <protection hidden="1"/>
    </xf>
    <xf numFmtId="0" fontId="48" fillId="16" borderId="97" xfId="0" applyFont="1" applyFill="1" applyBorder="1" applyAlignment="1" applyProtection="1">
      <alignment horizontal="left" vertical="center"/>
      <protection hidden="1"/>
    </xf>
    <xf numFmtId="0" fontId="51" fillId="8" borderId="0" xfId="0" applyFont="1" applyFill="1" applyAlignment="1" applyProtection="1">
      <alignment horizontal="left" vertical="center" wrapText="1"/>
      <protection hidden="1"/>
    </xf>
    <xf numFmtId="0" fontId="51" fillId="14" borderId="77" xfId="0" applyFont="1" applyFill="1" applyBorder="1" applyAlignment="1" applyProtection="1">
      <alignment horizontal="center" vertical="center"/>
      <protection hidden="1"/>
    </xf>
    <xf numFmtId="0" fontId="51" fillId="15" borderId="96" xfId="0" applyFont="1" applyFill="1" applyBorder="1" applyAlignment="1" applyProtection="1">
      <alignment horizontal="left" vertical="center"/>
      <protection hidden="1"/>
    </xf>
    <xf numFmtId="0" fontId="51" fillId="15" borderId="97" xfId="0" applyFont="1" applyFill="1" applyBorder="1" applyAlignment="1" applyProtection="1">
      <alignment horizontal="left" vertical="center"/>
      <protection hidden="1"/>
    </xf>
    <xf numFmtId="0" fontId="48" fillId="8" borderId="0" xfId="0" applyFont="1" applyFill="1" applyAlignment="1">
      <alignment horizontal="center"/>
    </xf>
    <xf numFmtId="0" fontId="51" fillId="10" borderId="77" xfId="0" applyFont="1" applyFill="1" applyBorder="1" applyAlignment="1" applyProtection="1">
      <alignment horizontal="center" vertical="center"/>
      <protection hidden="1"/>
    </xf>
    <xf numFmtId="0" fontId="51" fillId="11" borderId="81" xfId="0" applyFont="1" applyFill="1" applyBorder="1" applyAlignment="1" applyProtection="1">
      <alignment horizontal="left"/>
      <protection hidden="1"/>
    </xf>
    <xf numFmtId="0" fontId="51" fillId="11" borderId="82" xfId="0" applyFont="1" applyFill="1" applyBorder="1" applyAlignment="1" applyProtection="1">
      <alignment horizontal="left"/>
      <protection hidden="1"/>
    </xf>
    <xf numFmtId="0" fontId="48" fillId="0" borderId="0" xfId="0" applyFont="1" applyAlignment="1">
      <alignment horizontal="center"/>
    </xf>
    <xf numFmtId="0" fontId="48" fillId="13" borderId="95" xfId="0" applyFont="1" applyFill="1" applyBorder="1" applyAlignment="1" applyProtection="1">
      <alignment horizontal="left" vertical="center"/>
      <protection hidden="1"/>
    </xf>
    <xf numFmtId="0" fontId="48" fillId="13" borderId="0" xfId="0" applyFont="1" applyFill="1" applyAlignment="1" applyProtection="1">
      <alignment horizontal="left" vertical="center"/>
      <protection hidden="1"/>
    </xf>
    <xf numFmtId="0" fontId="51" fillId="13" borderId="0" xfId="0" applyFont="1" applyFill="1" applyAlignment="1" applyProtection="1">
      <alignment horizontal="left" vertical="center"/>
      <protection hidden="1"/>
    </xf>
    <xf numFmtId="0" fontId="48" fillId="8" borderId="0" xfId="0" applyFont="1" applyFill="1" applyAlignment="1" applyProtection="1">
      <alignment horizontal="center" vertical="center"/>
      <protection hidden="1"/>
    </xf>
    <xf numFmtId="0" fontId="6" fillId="4" borderId="55" xfId="0" applyFont="1" applyFill="1" applyBorder="1"/>
    <xf numFmtId="0" fontId="6" fillId="4" borderId="56" xfId="0" applyFont="1" applyFill="1" applyBorder="1"/>
    <xf numFmtId="0" fontId="6" fillId="4" borderId="57" xfId="0" applyFont="1" applyFill="1" applyBorder="1"/>
    <xf numFmtId="0" fontId="3" fillId="4" borderId="58" xfId="0" applyFont="1" applyFill="1" applyBorder="1"/>
    <xf numFmtId="0" fontId="3" fillId="4" borderId="0" xfId="0" applyFont="1" applyFill="1"/>
    <xf numFmtId="0" fontId="3" fillId="4" borderId="59" xfId="0" applyFont="1" applyFill="1" applyBorder="1"/>
    <xf numFmtId="0" fontId="3" fillId="4" borderId="60" xfId="0" applyFont="1" applyFill="1" applyBorder="1"/>
    <xf numFmtId="0" fontId="3" fillId="4" borderId="61" xfId="0" applyFont="1" applyFill="1" applyBorder="1"/>
    <xf numFmtId="0" fontId="3" fillId="4" borderId="62" xfId="0" applyFont="1" applyFill="1" applyBorder="1"/>
    <xf numFmtId="0" fontId="26" fillId="6" borderId="66" xfId="0" applyFont="1" applyFill="1" applyBorder="1" applyAlignment="1">
      <alignment horizontal="center" vertical="center"/>
    </xf>
    <xf numFmtId="0" fontId="26" fillId="6" borderId="67" xfId="0" applyFont="1" applyFill="1" applyBorder="1" applyAlignment="1">
      <alignment horizontal="center" vertical="center"/>
    </xf>
    <xf numFmtId="0" fontId="26" fillId="6" borderId="68" xfId="0" applyFont="1" applyFill="1" applyBorder="1" applyAlignment="1">
      <alignment horizontal="center" vertical="center"/>
    </xf>
    <xf numFmtId="0" fontId="32" fillId="0" borderId="53" xfId="0" applyFont="1" applyBorder="1" applyAlignment="1" applyProtection="1">
      <alignment horizontal="center"/>
      <protection hidden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fgColor auto="1"/>
          <bgColor rgb="FFFFC7CE"/>
        </patternFill>
      </fill>
    </dxf>
    <dxf>
      <font>
        <b/>
        <i val="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EF994"/>
      <color rgb="FFF1C63B"/>
      <color rgb="FFFF6600"/>
      <color rgb="FFFF0000"/>
      <color rgb="FFC6EFCE"/>
      <color rgb="FFFFC7CE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80826</xdr:colOff>
      <xdr:row>1</xdr:row>
      <xdr:rowOff>0</xdr:rowOff>
    </xdr:from>
    <xdr:to>
      <xdr:col>2</xdr:col>
      <xdr:colOff>194490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D148D-64EA-4365-BFB7-116F8812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26" y="88900"/>
          <a:ext cx="1707514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1913</xdr:rowOff>
    </xdr:from>
    <xdr:to>
      <xdr:col>1</xdr:col>
      <xdr:colOff>1739137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016A-C316-48F0-BD9F-D04961EC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90813"/>
          <a:ext cx="1739137" cy="92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21827</xdr:rowOff>
    </xdr:from>
    <xdr:to>
      <xdr:col>2</xdr:col>
      <xdr:colOff>1</xdr:colOff>
      <xdr:row>5</xdr:row>
      <xdr:rowOff>167280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C726B-D45B-49E3-8953-1858D2EFD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19" y="108418"/>
          <a:ext cx="1599046" cy="884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7621</xdr:rowOff>
    </xdr:from>
    <xdr:to>
      <xdr:col>1</xdr:col>
      <xdr:colOff>1673398</xdr:colOff>
      <xdr:row>6</xdr:row>
      <xdr:rowOff>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C03E81-6D09-4782-8441-7E2975BB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98" y="94212"/>
          <a:ext cx="1637838" cy="909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3580</xdr:rowOff>
    </xdr:from>
    <xdr:to>
      <xdr:col>2</xdr:col>
      <xdr:colOff>1139979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7E323F-8A94-4E30-86A0-B7EF2922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38" y="90171"/>
          <a:ext cx="1643246" cy="9200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161763</xdr:colOff>
      <xdr:row>10</xdr:row>
      <xdr:rowOff>170424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067B7C-8C59-4982-8B2A-F8806CEC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"/>
          <a:ext cx="2936828" cy="1754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1663956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0C84E1-021A-49C8-9078-296876CD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18" y="86591"/>
          <a:ext cx="1663956" cy="9236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157789</xdr:colOff>
      <xdr:row>7</xdr:row>
      <xdr:rowOff>64880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9F6BE-2902-45E9-A8E1-D1C737A6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84" y="89798"/>
          <a:ext cx="2174651" cy="118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67CE-30AC-4F7B-BA4A-6160D45C5A5E}">
  <sheetPr codeName="Sheet1">
    <tabColor theme="5" tint="0.79998168889431442"/>
  </sheetPr>
  <dimension ref="B1:P68"/>
  <sheetViews>
    <sheetView showGridLines="0" showRowColHeaders="0" zoomScaleNormal="100" workbookViewId="0">
      <selection activeCell="E12" sqref="E12"/>
    </sheetView>
  </sheetViews>
  <sheetFormatPr defaultColWidth="8.6640625" defaultRowHeight="14.4" x14ac:dyDescent="0.3"/>
  <cols>
    <col min="1" max="1" width="1.5546875" style="6" customWidth="1"/>
    <col min="2" max="2" width="8.6640625" style="6"/>
    <col min="3" max="3" width="26.6640625" style="6" customWidth="1"/>
    <col min="4" max="4" width="23.33203125" style="6" customWidth="1"/>
    <col min="5" max="5" width="19.6640625" style="6" customWidth="1"/>
    <col min="6" max="7" width="18.6640625" style="6" customWidth="1"/>
    <col min="8" max="8" width="17.6640625" style="6" customWidth="1"/>
    <col min="9" max="9" width="19.6640625" style="6" customWidth="1"/>
    <col min="10" max="10" width="18.33203125" style="6" customWidth="1"/>
    <col min="11" max="11" width="18.109375" style="6" customWidth="1"/>
    <col min="12" max="16384" width="8.6640625" style="6"/>
  </cols>
  <sheetData>
    <row r="1" spans="2:16" ht="6" customHeight="1" thickBot="1" x14ac:dyDescent="0.35"/>
    <row r="2" spans="2:16" ht="29.4" thickBot="1" x14ac:dyDescent="0.6">
      <c r="B2" s="7"/>
      <c r="C2" s="8"/>
      <c r="D2" s="9"/>
      <c r="E2" s="263" t="s">
        <v>0</v>
      </c>
      <c r="F2" s="264"/>
      <c r="G2" s="264"/>
      <c r="H2" s="265"/>
      <c r="I2" s="9"/>
      <c r="J2" s="9"/>
      <c r="K2" s="10"/>
    </row>
    <row r="3" spans="2:16" s="11" customFormat="1" x14ac:dyDescent="0.3">
      <c r="B3" s="12"/>
      <c r="C3" s="152" t="s">
        <v>1</v>
      </c>
      <c r="K3" s="13"/>
    </row>
    <row r="4" spans="2:16" ht="7.2" customHeight="1" thickBot="1" x14ac:dyDescent="0.35">
      <c r="B4" s="14"/>
      <c r="C4" s="15"/>
      <c r="K4" s="16"/>
    </row>
    <row r="5" spans="2:16" ht="21.6" thickBot="1" x14ac:dyDescent="0.45">
      <c r="B5" s="17"/>
      <c r="F5" s="266" t="s">
        <v>2</v>
      </c>
      <c r="G5" s="267"/>
      <c r="K5" s="16"/>
    </row>
    <row r="6" spans="2:16" ht="7.5" customHeight="1" thickBot="1" x14ac:dyDescent="0.35">
      <c r="B6" s="14"/>
      <c r="K6" s="16"/>
    </row>
    <row r="7" spans="2:16" ht="16.2" thickBot="1" x14ac:dyDescent="0.35">
      <c r="B7" s="202" t="s">
        <v>3</v>
      </c>
      <c r="C7" s="203" t="s">
        <v>4</v>
      </c>
      <c r="D7" s="203" t="s">
        <v>5</v>
      </c>
      <c r="E7" s="203" t="s">
        <v>6</v>
      </c>
      <c r="F7" s="268" t="s">
        <v>7</v>
      </c>
      <c r="G7" s="268"/>
      <c r="H7" s="268"/>
      <c r="I7" s="268"/>
      <c r="J7" s="268"/>
      <c r="K7" s="269"/>
      <c r="L7" s="18"/>
      <c r="M7" s="18"/>
      <c r="N7" s="18"/>
      <c r="O7" s="18"/>
      <c r="P7" s="18"/>
    </row>
    <row r="8" spans="2:16" x14ac:dyDescent="0.3">
      <c r="B8" s="201">
        <v>1</v>
      </c>
      <c r="C8" s="201" t="s">
        <v>8</v>
      </c>
      <c r="D8" s="200"/>
      <c r="E8" s="201"/>
      <c r="F8" s="262"/>
      <c r="G8" s="262"/>
      <c r="H8" s="262"/>
      <c r="I8" s="262"/>
      <c r="J8" s="262"/>
      <c r="K8" s="270"/>
    </row>
    <row r="9" spans="2:16" x14ac:dyDescent="0.3">
      <c r="B9" s="165">
        <v>2</v>
      </c>
      <c r="C9" s="165" t="s">
        <v>9</v>
      </c>
      <c r="D9" s="198"/>
      <c r="E9" s="165"/>
      <c r="F9" s="271"/>
      <c r="G9" s="271"/>
      <c r="H9" s="271"/>
      <c r="I9" s="271"/>
      <c r="J9" s="271"/>
      <c r="K9" s="272"/>
    </row>
    <row r="10" spans="2:16" x14ac:dyDescent="0.3">
      <c r="B10" s="165">
        <v>3</v>
      </c>
      <c r="C10" s="165" t="s">
        <v>10</v>
      </c>
      <c r="D10" s="198"/>
      <c r="E10" s="165"/>
      <c r="F10" s="271"/>
      <c r="G10" s="271"/>
      <c r="H10" s="271"/>
      <c r="I10" s="271"/>
      <c r="J10" s="271"/>
      <c r="K10" s="272"/>
    </row>
    <row r="11" spans="2:16" x14ac:dyDescent="0.3">
      <c r="B11" s="165">
        <v>4</v>
      </c>
      <c r="C11" s="165" t="s">
        <v>11</v>
      </c>
      <c r="D11" s="198"/>
      <c r="E11" s="165"/>
      <c r="F11" s="271"/>
      <c r="G11" s="271"/>
      <c r="H11" s="271"/>
      <c r="I11" s="271"/>
      <c r="J11" s="271"/>
      <c r="K11" s="272"/>
    </row>
    <row r="12" spans="2:16" x14ac:dyDescent="0.3">
      <c r="B12" s="165">
        <v>5</v>
      </c>
      <c r="C12" s="165" t="s">
        <v>12</v>
      </c>
      <c r="D12" s="198"/>
      <c r="E12" s="165"/>
      <c r="F12" s="273"/>
      <c r="G12" s="273"/>
      <c r="H12" s="273"/>
      <c r="I12" s="273"/>
      <c r="J12" s="273"/>
      <c r="K12" s="274"/>
    </row>
    <row r="13" spans="2:16" x14ac:dyDescent="0.3">
      <c r="B13" s="165">
        <v>6</v>
      </c>
      <c r="C13" s="165" t="s">
        <v>13</v>
      </c>
      <c r="D13" s="198"/>
      <c r="E13" s="165"/>
      <c r="F13" s="271"/>
      <c r="G13" s="271"/>
      <c r="H13" s="271"/>
      <c r="I13" s="271"/>
      <c r="J13" s="271"/>
      <c r="K13" s="272"/>
    </row>
    <row r="14" spans="2:16" x14ac:dyDescent="0.3">
      <c r="B14" s="165">
        <v>7</v>
      </c>
      <c r="C14" s="165" t="s">
        <v>14</v>
      </c>
      <c r="D14" s="198"/>
      <c r="E14" s="165"/>
      <c r="F14" s="271"/>
      <c r="G14" s="271"/>
      <c r="H14" s="271"/>
      <c r="I14" s="271"/>
      <c r="J14" s="271"/>
      <c r="K14" s="272"/>
    </row>
    <row r="15" spans="2:16" x14ac:dyDescent="0.3">
      <c r="B15" s="165">
        <v>8</v>
      </c>
      <c r="C15" s="165" t="s">
        <v>15</v>
      </c>
      <c r="D15" s="198"/>
      <c r="E15" s="165"/>
      <c r="F15" s="271"/>
      <c r="G15" s="271"/>
      <c r="H15" s="271"/>
      <c r="I15" s="271"/>
      <c r="J15" s="271"/>
      <c r="K15" s="272"/>
    </row>
    <row r="16" spans="2:16" x14ac:dyDescent="0.3">
      <c r="B16" s="165">
        <v>9</v>
      </c>
      <c r="C16" s="165" t="s">
        <v>16</v>
      </c>
      <c r="D16" s="198"/>
      <c r="E16" s="165"/>
      <c r="F16" s="271"/>
      <c r="G16" s="271"/>
      <c r="H16" s="271"/>
      <c r="I16" s="271"/>
      <c r="J16" s="271"/>
      <c r="K16" s="272"/>
    </row>
    <row r="17" spans="2:16" x14ac:dyDescent="0.3">
      <c r="B17" s="165">
        <v>10</v>
      </c>
      <c r="C17" s="165" t="s">
        <v>17</v>
      </c>
      <c r="D17" s="198"/>
      <c r="E17" s="165"/>
      <c r="F17" s="271"/>
      <c r="G17" s="271"/>
      <c r="H17" s="271"/>
      <c r="I17" s="271"/>
      <c r="J17" s="271"/>
      <c r="K17" s="272"/>
    </row>
    <row r="18" spans="2:16" x14ac:dyDescent="0.3">
      <c r="B18" s="165">
        <v>11</v>
      </c>
      <c r="C18" s="165" t="s">
        <v>18</v>
      </c>
      <c r="D18" s="198"/>
      <c r="E18" s="165"/>
      <c r="F18" s="271"/>
      <c r="G18" s="271"/>
      <c r="H18" s="271"/>
      <c r="I18" s="271"/>
      <c r="J18" s="271"/>
      <c r="K18" s="272"/>
    </row>
    <row r="19" spans="2:16" x14ac:dyDescent="0.3">
      <c r="B19" s="165">
        <v>12</v>
      </c>
      <c r="C19" s="165" t="s">
        <v>19</v>
      </c>
      <c r="D19" s="198"/>
      <c r="E19" s="165"/>
      <c r="F19" s="271"/>
      <c r="G19" s="271"/>
      <c r="H19" s="271"/>
      <c r="I19" s="271"/>
      <c r="J19" s="271"/>
      <c r="K19" s="272"/>
    </row>
    <row r="20" spans="2:16" x14ac:dyDescent="0.3">
      <c r="B20" s="165">
        <v>13</v>
      </c>
      <c r="C20" s="165" t="s">
        <v>20</v>
      </c>
      <c r="D20" s="198"/>
      <c r="E20" s="165"/>
      <c r="F20" s="271"/>
      <c r="G20" s="271"/>
      <c r="H20" s="271"/>
      <c r="I20" s="271"/>
      <c r="J20" s="271"/>
      <c r="K20" s="272"/>
    </row>
    <row r="21" spans="2:16" x14ac:dyDescent="0.3">
      <c r="B21" s="165">
        <v>14</v>
      </c>
      <c r="C21" s="165" t="s">
        <v>21</v>
      </c>
      <c r="D21" s="198"/>
      <c r="E21" s="165"/>
      <c r="F21" s="271"/>
      <c r="G21" s="271"/>
      <c r="H21" s="271"/>
      <c r="I21" s="271"/>
      <c r="J21" s="271"/>
      <c r="K21" s="272"/>
    </row>
    <row r="22" spans="2:16" x14ac:dyDescent="0.3">
      <c r="B22" s="165">
        <v>15</v>
      </c>
      <c r="C22" s="201"/>
      <c r="D22" s="165"/>
      <c r="E22" s="165"/>
      <c r="F22" s="271"/>
      <c r="G22" s="271"/>
      <c r="H22" s="271"/>
      <c r="I22" s="271"/>
      <c r="J22" s="271"/>
      <c r="K22" s="272"/>
    </row>
    <row r="23" spans="2:16" ht="15" thickBot="1" x14ac:dyDescent="0.35">
      <c r="B23" s="165">
        <v>16</v>
      </c>
      <c r="C23" s="166"/>
      <c r="D23" s="166"/>
      <c r="E23" s="166"/>
      <c r="F23" s="275"/>
      <c r="G23" s="275"/>
      <c r="H23" s="275"/>
      <c r="I23" s="275"/>
      <c r="J23" s="275"/>
      <c r="K23" s="276"/>
    </row>
    <row r="24" spans="2:16" ht="7.2" customHeight="1" thickBot="1" x14ac:dyDescent="0.35">
      <c r="B24" s="14"/>
      <c r="K24" s="16"/>
    </row>
    <row r="25" spans="2:16" ht="21.6" thickBot="1" x14ac:dyDescent="0.45">
      <c r="B25" s="14"/>
      <c r="F25" s="266" t="s">
        <v>22</v>
      </c>
      <c r="G25" s="267"/>
      <c r="K25" s="16"/>
    </row>
    <row r="26" spans="2:16" ht="7.2" customHeight="1" thickBot="1" x14ac:dyDescent="0.35">
      <c r="B26" s="14"/>
      <c r="K26" s="16"/>
    </row>
    <row r="27" spans="2:16" s="20" customFormat="1" ht="16.2" thickBot="1" x14ac:dyDescent="0.35">
      <c r="B27" s="202" t="s">
        <v>3</v>
      </c>
      <c r="C27" s="203" t="s">
        <v>23</v>
      </c>
      <c r="D27" s="203" t="s">
        <v>24</v>
      </c>
      <c r="E27" s="203" t="s">
        <v>25</v>
      </c>
      <c r="F27" s="203" t="s">
        <v>26</v>
      </c>
      <c r="G27" s="203" t="s">
        <v>27</v>
      </c>
      <c r="H27" s="203" t="s">
        <v>28</v>
      </c>
      <c r="I27" s="203" t="s">
        <v>29</v>
      </c>
      <c r="J27" s="203" t="s">
        <v>30</v>
      </c>
      <c r="K27" s="204" t="s">
        <v>31</v>
      </c>
      <c r="L27" s="19"/>
      <c r="M27" s="19"/>
      <c r="N27" s="19"/>
      <c r="O27" s="19"/>
      <c r="P27" s="19"/>
    </row>
    <row r="28" spans="2:16" x14ac:dyDescent="0.3">
      <c r="B28" s="21" t="s">
        <v>32</v>
      </c>
      <c r="K28" s="16"/>
    </row>
    <row r="29" spans="2:16" x14ac:dyDescent="0.3">
      <c r="B29" s="132">
        <v>1</v>
      </c>
      <c r="C29" s="205" t="s">
        <v>33</v>
      </c>
      <c r="D29" s="165"/>
      <c r="E29" s="198"/>
      <c r="F29" s="165"/>
      <c r="G29" s="165"/>
      <c r="H29" s="165"/>
      <c r="I29" s="165"/>
      <c r="J29" s="165"/>
      <c r="K29" s="134"/>
    </row>
    <row r="30" spans="2:16" x14ac:dyDescent="0.3">
      <c r="B30" s="132">
        <v>2</v>
      </c>
      <c r="C30" s="167" t="s">
        <v>34</v>
      </c>
      <c r="D30" s="201"/>
      <c r="E30" s="165"/>
      <c r="F30" s="165"/>
      <c r="G30" s="165"/>
      <c r="H30" s="165"/>
      <c r="I30" s="165"/>
      <c r="J30" s="165"/>
      <c r="K30" s="134"/>
    </row>
    <row r="31" spans="2:16" x14ac:dyDescent="0.3">
      <c r="B31" s="132">
        <v>3</v>
      </c>
      <c r="C31" s="167" t="s">
        <v>35</v>
      </c>
      <c r="D31" s="165"/>
      <c r="E31" s="165"/>
      <c r="F31" s="165"/>
      <c r="G31" s="165"/>
      <c r="H31" s="165"/>
      <c r="I31" s="165"/>
      <c r="J31" s="165"/>
      <c r="K31" s="134"/>
    </row>
    <row r="32" spans="2:16" x14ac:dyDescent="0.3">
      <c r="B32" s="132">
        <v>4</v>
      </c>
      <c r="C32" s="167" t="s">
        <v>36</v>
      </c>
      <c r="D32" s="165"/>
      <c r="E32" s="165"/>
      <c r="F32" s="165"/>
      <c r="G32" s="165"/>
      <c r="H32" s="165"/>
      <c r="I32" s="165"/>
      <c r="J32" s="165"/>
      <c r="K32" s="134"/>
    </row>
    <row r="33" spans="2:16" x14ac:dyDescent="0.3">
      <c r="B33" s="132">
        <v>5</v>
      </c>
      <c r="C33" s="167"/>
      <c r="D33" s="165"/>
      <c r="E33" s="165"/>
      <c r="F33" s="165"/>
      <c r="G33" s="165"/>
      <c r="H33" s="165"/>
      <c r="I33" s="165"/>
      <c r="J33" s="165"/>
      <c r="K33" s="134"/>
    </row>
    <row r="34" spans="2:16" x14ac:dyDescent="0.3">
      <c r="B34" s="132">
        <v>6</v>
      </c>
      <c r="C34" s="167"/>
      <c r="D34" s="165"/>
      <c r="E34" s="165"/>
      <c r="F34" s="165"/>
      <c r="G34" s="165"/>
      <c r="H34" s="165"/>
      <c r="I34" s="165"/>
      <c r="J34" s="165"/>
      <c r="K34" s="134"/>
    </row>
    <row r="35" spans="2:16" x14ac:dyDescent="0.3">
      <c r="B35" s="21" t="s">
        <v>37</v>
      </c>
      <c r="K35" s="16"/>
    </row>
    <row r="36" spans="2:16" x14ac:dyDescent="0.3">
      <c r="B36" s="132">
        <v>1</v>
      </c>
      <c r="C36" s="165" t="s">
        <v>38</v>
      </c>
      <c r="D36" s="165"/>
      <c r="E36" s="165"/>
      <c r="F36" s="165"/>
      <c r="G36" s="165"/>
      <c r="H36" s="165"/>
      <c r="I36" s="165"/>
      <c r="J36" s="165"/>
      <c r="K36" s="134"/>
    </row>
    <row r="37" spans="2:16" x14ac:dyDescent="0.3">
      <c r="B37" s="132">
        <v>2</v>
      </c>
      <c r="C37" s="165" t="s">
        <v>39</v>
      </c>
      <c r="D37" s="165"/>
      <c r="E37" s="165"/>
      <c r="F37" s="165"/>
      <c r="G37" s="165"/>
      <c r="H37" s="165"/>
      <c r="I37" s="165"/>
      <c r="J37" s="165"/>
      <c r="K37" s="134"/>
    </row>
    <row r="38" spans="2:16" x14ac:dyDescent="0.3">
      <c r="B38" s="132">
        <v>3</v>
      </c>
      <c r="C38" s="165" t="s">
        <v>40</v>
      </c>
      <c r="D38" s="165"/>
      <c r="E38" s="165"/>
      <c r="F38" s="165"/>
      <c r="G38" s="165"/>
      <c r="H38" s="165"/>
      <c r="I38" s="165"/>
      <c r="J38" s="165"/>
      <c r="K38" s="134"/>
    </row>
    <row r="39" spans="2:16" ht="15" thickBot="1" x14ac:dyDescent="0.35">
      <c r="B39" s="133">
        <v>4</v>
      </c>
      <c r="C39" s="166"/>
      <c r="D39" s="166"/>
      <c r="E39" s="166"/>
      <c r="F39" s="166"/>
      <c r="G39" s="166"/>
      <c r="H39" s="166"/>
      <c r="I39" s="166"/>
      <c r="J39" s="166"/>
      <c r="K39" s="135"/>
    </row>
    <row r="40" spans="2:16" ht="7.2" customHeight="1" thickBot="1" x14ac:dyDescent="0.35">
      <c r="B40" s="14"/>
      <c r="K40" s="16"/>
    </row>
    <row r="41" spans="2:16" ht="21.6" thickBot="1" x14ac:dyDescent="0.45">
      <c r="B41" s="17"/>
      <c r="F41" s="266" t="s">
        <v>41</v>
      </c>
      <c r="G41" s="267"/>
      <c r="K41" s="16"/>
    </row>
    <row r="42" spans="2:16" ht="7.2" customHeight="1" thickBot="1" x14ac:dyDescent="0.35">
      <c r="B42" s="14"/>
      <c r="K42" s="16"/>
    </row>
    <row r="43" spans="2:16" s="20" customFormat="1" ht="16.2" thickBot="1" x14ac:dyDescent="0.35">
      <c r="B43" s="202" t="s">
        <v>3</v>
      </c>
      <c r="C43" s="203" t="s">
        <v>42</v>
      </c>
      <c r="D43" s="203" t="s">
        <v>43</v>
      </c>
      <c r="E43" s="203" t="s">
        <v>44</v>
      </c>
      <c r="F43" s="203" t="s">
        <v>26</v>
      </c>
      <c r="G43" s="203" t="s">
        <v>45</v>
      </c>
      <c r="H43" s="203" t="s">
        <v>46</v>
      </c>
      <c r="I43" s="203" t="s">
        <v>47</v>
      </c>
      <c r="J43" s="203" t="s">
        <v>48</v>
      </c>
      <c r="K43" s="204" t="s">
        <v>7</v>
      </c>
      <c r="L43" s="19"/>
      <c r="M43" s="19"/>
      <c r="N43" s="19"/>
      <c r="O43" s="19"/>
      <c r="P43" s="19"/>
    </row>
    <row r="44" spans="2:16" x14ac:dyDescent="0.3">
      <c r="B44" s="199">
        <v>1</v>
      </c>
      <c r="C44" s="201"/>
      <c r="D44" s="201"/>
      <c r="E44" s="201"/>
      <c r="F44" s="201"/>
      <c r="G44" s="201"/>
      <c r="H44" s="201"/>
      <c r="I44" s="201"/>
      <c r="J44" s="201"/>
      <c r="K44" s="206"/>
    </row>
    <row r="45" spans="2:16" x14ac:dyDescent="0.3">
      <c r="B45" s="132">
        <v>2</v>
      </c>
      <c r="C45" s="165"/>
      <c r="D45" s="165"/>
      <c r="E45" s="165"/>
      <c r="F45" s="165"/>
      <c r="G45" s="165"/>
      <c r="H45" s="165"/>
      <c r="I45" s="165"/>
      <c r="J45" s="165"/>
      <c r="K45" s="134"/>
    </row>
    <row r="46" spans="2:16" x14ac:dyDescent="0.3">
      <c r="B46" s="132">
        <v>3</v>
      </c>
      <c r="C46" s="165"/>
      <c r="D46" s="165"/>
      <c r="E46" s="165"/>
      <c r="F46" s="165"/>
      <c r="G46" s="165"/>
      <c r="H46" s="165"/>
      <c r="I46" s="165"/>
      <c r="J46" s="165"/>
      <c r="K46" s="134"/>
    </row>
    <row r="47" spans="2:16" x14ac:dyDescent="0.3">
      <c r="B47" s="132">
        <v>4</v>
      </c>
      <c r="C47" s="165"/>
      <c r="D47" s="165"/>
      <c r="E47" s="165"/>
      <c r="F47" s="165"/>
      <c r="G47" s="165"/>
      <c r="H47" s="165"/>
      <c r="I47" s="165"/>
      <c r="J47" s="165"/>
      <c r="K47" s="134"/>
    </row>
    <row r="48" spans="2:16" x14ac:dyDescent="0.3">
      <c r="B48" s="132">
        <v>5</v>
      </c>
      <c r="C48" s="165"/>
      <c r="D48" s="165"/>
      <c r="E48" s="165"/>
      <c r="F48" s="165"/>
      <c r="G48" s="165"/>
      <c r="H48" s="165"/>
      <c r="I48" s="165"/>
      <c r="J48" s="165"/>
      <c r="K48" s="134"/>
    </row>
    <row r="49" spans="2:16" ht="15" thickBot="1" x14ac:dyDescent="0.35">
      <c r="B49" s="133">
        <v>6</v>
      </c>
      <c r="C49" s="166"/>
      <c r="D49" s="166"/>
      <c r="E49" s="166"/>
      <c r="F49" s="166"/>
      <c r="G49" s="166"/>
      <c r="H49" s="166"/>
      <c r="I49" s="166"/>
      <c r="J49" s="166"/>
      <c r="K49" s="135"/>
    </row>
    <row r="50" spans="2:16" s="18" customFormat="1" ht="7.2" customHeight="1" thickBot="1" x14ac:dyDescent="0.35">
      <c r="B50" s="21"/>
      <c r="K50" s="16"/>
    </row>
    <row r="51" spans="2:16" ht="21.6" thickBot="1" x14ac:dyDescent="0.45">
      <c r="B51" s="14"/>
      <c r="F51" s="266" t="s">
        <v>49</v>
      </c>
      <c r="G51" s="267"/>
      <c r="K51" s="16"/>
    </row>
    <row r="52" spans="2:16" s="18" customFormat="1" ht="7.2" customHeight="1" thickBot="1" x14ac:dyDescent="0.35">
      <c r="B52" s="21"/>
      <c r="K52" s="16"/>
    </row>
    <row r="53" spans="2:16" s="20" customFormat="1" ht="16.2" thickBot="1" x14ac:dyDescent="0.35">
      <c r="B53" s="202" t="s">
        <v>3</v>
      </c>
      <c r="C53" s="203" t="s">
        <v>50</v>
      </c>
      <c r="D53" s="203" t="s">
        <v>51</v>
      </c>
      <c r="E53" s="203" t="s">
        <v>52</v>
      </c>
      <c r="F53" s="203" t="s">
        <v>53</v>
      </c>
      <c r="G53" s="203" t="s">
        <v>54</v>
      </c>
      <c r="H53" s="203" t="s">
        <v>46</v>
      </c>
      <c r="I53" s="203" t="s">
        <v>55</v>
      </c>
      <c r="J53" s="203" t="s">
        <v>56</v>
      </c>
      <c r="K53" s="204" t="s">
        <v>7</v>
      </c>
      <c r="L53" s="19"/>
      <c r="M53" s="19"/>
      <c r="N53" s="19"/>
      <c r="O53" s="19"/>
      <c r="P53" s="19"/>
    </row>
    <row r="54" spans="2:16" x14ac:dyDescent="0.3">
      <c r="B54" s="199">
        <v>1</v>
      </c>
      <c r="C54" s="201"/>
      <c r="D54" s="201"/>
      <c r="E54" s="201"/>
      <c r="F54" s="201"/>
      <c r="G54" s="201"/>
      <c r="H54" s="201"/>
      <c r="I54" s="201"/>
      <c r="J54" s="201"/>
      <c r="K54" s="206"/>
    </row>
    <row r="55" spans="2:16" x14ac:dyDescent="0.3">
      <c r="B55" s="132">
        <v>2</v>
      </c>
      <c r="C55" s="165"/>
      <c r="D55" s="165"/>
      <c r="E55" s="165"/>
      <c r="F55" s="165"/>
      <c r="G55" s="165"/>
      <c r="H55" s="165"/>
      <c r="I55" s="165"/>
      <c r="J55" s="165"/>
      <c r="K55" s="134"/>
    </row>
    <row r="56" spans="2:16" x14ac:dyDescent="0.3">
      <c r="B56" s="132">
        <v>3</v>
      </c>
      <c r="C56" s="165"/>
      <c r="D56" s="165"/>
      <c r="E56" s="165"/>
      <c r="F56" s="165"/>
      <c r="G56" s="165"/>
      <c r="H56" s="165"/>
      <c r="I56" s="165"/>
      <c r="J56" s="165"/>
      <c r="K56" s="134"/>
    </row>
    <row r="57" spans="2:16" x14ac:dyDescent="0.3">
      <c r="B57" s="132">
        <v>4</v>
      </c>
      <c r="C57" s="165"/>
      <c r="D57" s="165"/>
      <c r="E57" s="165"/>
      <c r="F57" s="165"/>
      <c r="G57" s="165"/>
      <c r="H57" s="165"/>
      <c r="I57" s="165"/>
      <c r="J57" s="165"/>
      <c r="K57" s="134"/>
    </row>
    <row r="58" spans="2:16" ht="15" thickBot="1" x14ac:dyDescent="0.35">
      <c r="B58" s="133">
        <v>5</v>
      </c>
      <c r="C58" s="166"/>
      <c r="D58" s="166"/>
      <c r="E58" s="166"/>
      <c r="F58" s="166"/>
      <c r="G58" s="166"/>
      <c r="H58" s="166"/>
      <c r="I58" s="166"/>
      <c r="J58" s="166"/>
      <c r="K58" s="135"/>
    </row>
    <row r="59" spans="2:16" ht="7.2" customHeight="1" thickBot="1" x14ac:dyDescent="0.35">
      <c r="B59" s="14"/>
      <c r="K59" s="16"/>
    </row>
    <row r="60" spans="2:16" ht="21.6" thickBot="1" x14ac:dyDescent="0.45">
      <c r="B60" s="17"/>
      <c r="F60" s="266" t="s">
        <v>57</v>
      </c>
      <c r="G60" s="267"/>
      <c r="K60" s="16"/>
    </row>
    <row r="61" spans="2:16" ht="7.2" customHeight="1" thickBot="1" x14ac:dyDescent="0.35">
      <c r="B61" s="14"/>
      <c r="K61" s="16"/>
    </row>
    <row r="62" spans="2:16" s="20" customFormat="1" ht="16.2" thickBot="1" x14ac:dyDescent="0.35">
      <c r="B62" s="202" t="s">
        <v>3</v>
      </c>
      <c r="C62" s="203" t="s">
        <v>58</v>
      </c>
      <c r="D62" s="203" t="s">
        <v>59</v>
      </c>
      <c r="E62" s="203" t="s">
        <v>60</v>
      </c>
      <c r="F62" s="203" t="s">
        <v>61</v>
      </c>
      <c r="G62" s="203" t="s">
        <v>62</v>
      </c>
      <c r="H62" s="203" t="s">
        <v>63</v>
      </c>
      <c r="I62" s="268" t="s">
        <v>7</v>
      </c>
      <c r="J62" s="268"/>
      <c r="K62" s="269"/>
      <c r="L62" s="19"/>
      <c r="M62" s="19"/>
      <c r="N62" s="19"/>
      <c r="O62" s="19"/>
      <c r="P62" s="19"/>
    </row>
    <row r="63" spans="2:16" s="11" customFormat="1" x14ac:dyDescent="0.3">
      <c r="B63" s="199">
        <v>1</v>
      </c>
      <c r="C63" s="207"/>
      <c r="D63" s="207"/>
      <c r="E63" s="207"/>
      <c r="F63" s="207"/>
      <c r="G63" s="207"/>
      <c r="H63" s="207"/>
      <c r="I63" s="262"/>
      <c r="J63" s="262"/>
      <c r="K63" s="262"/>
    </row>
    <row r="64" spans="2:16" s="11" customFormat="1" x14ac:dyDescent="0.3">
      <c r="B64" s="132">
        <v>2</v>
      </c>
      <c r="C64" s="167"/>
      <c r="D64" s="167"/>
      <c r="E64" s="167"/>
      <c r="F64" s="167"/>
      <c r="G64" s="167"/>
      <c r="H64" s="167"/>
      <c r="I64" s="262"/>
      <c r="J64" s="262"/>
      <c r="K64" s="262"/>
    </row>
    <row r="65" spans="2:11" x14ac:dyDescent="0.3">
      <c r="B65" s="132">
        <v>3</v>
      </c>
      <c r="C65" s="165"/>
      <c r="D65" s="165"/>
      <c r="E65" s="165"/>
      <c r="F65" s="165"/>
      <c r="G65" s="165"/>
      <c r="H65" s="165"/>
      <c r="I65" s="262"/>
      <c r="J65" s="262"/>
      <c r="K65" s="262"/>
    </row>
    <row r="66" spans="2:11" x14ac:dyDescent="0.3">
      <c r="B66" s="132">
        <v>4</v>
      </c>
      <c r="C66" s="165"/>
      <c r="D66" s="165"/>
      <c r="E66" s="165"/>
      <c r="F66" s="165"/>
      <c r="G66" s="165"/>
      <c r="H66" s="165"/>
      <c r="I66" s="262"/>
      <c r="J66" s="262"/>
      <c r="K66" s="262"/>
    </row>
    <row r="67" spans="2:11" x14ac:dyDescent="0.3">
      <c r="B67" s="132">
        <v>5</v>
      </c>
      <c r="C67" s="165"/>
      <c r="D67" s="165"/>
      <c r="E67" s="165"/>
      <c r="F67" s="165"/>
      <c r="G67" s="165"/>
      <c r="H67" s="165"/>
      <c r="I67" s="262"/>
      <c r="J67" s="262"/>
      <c r="K67" s="262"/>
    </row>
    <row r="68" spans="2:11" ht="15" thickBot="1" x14ac:dyDescent="0.35">
      <c r="B68" s="133">
        <v>6</v>
      </c>
      <c r="C68" s="166"/>
      <c r="D68" s="166"/>
      <c r="E68" s="166"/>
      <c r="F68" s="166"/>
      <c r="G68" s="166"/>
      <c r="H68" s="166"/>
      <c r="I68" s="262"/>
      <c r="J68" s="262"/>
      <c r="K68" s="262"/>
    </row>
  </sheetData>
  <sheetProtection algorithmName="SHA-512" hashValue="CoJkp1FQjc94pfqLwa/CCP5pC9j7nhx+rohVkwPBg4lnW6tVTHPAh6Ii1JT663BNHPzXdzS2n7lnOAy3k+P5/g==" saltValue="+l77bZaI5hkkbRYhj8nbMg==" spinCount="100000" sheet="1" objects="1" scenarios="1" selectLockedCells="1"/>
  <mergeCells count="30">
    <mergeCell ref="F23:K23"/>
    <mergeCell ref="I62:K62"/>
    <mergeCell ref="F17:K17"/>
    <mergeCell ref="F18:K18"/>
    <mergeCell ref="F19:K19"/>
    <mergeCell ref="F20:K20"/>
    <mergeCell ref="F21:K21"/>
    <mergeCell ref="F60:G60"/>
    <mergeCell ref="E2:H2"/>
    <mergeCell ref="F5:G5"/>
    <mergeCell ref="F25:G25"/>
    <mergeCell ref="F41:G41"/>
    <mergeCell ref="F51:G51"/>
    <mergeCell ref="F7:K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22:K22"/>
    <mergeCell ref="I68:K68"/>
    <mergeCell ref="I63:K63"/>
    <mergeCell ref="I64:K64"/>
    <mergeCell ref="I65:K65"/>
    <mergeCell ref="I66:K66"/>
    <mergeCell ref="I67:K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D1D1-77B3-4543-AA57-8D3A0FABED84}">
  <sheetPr codeName="Sheet2">
    <tabColor theme="5" tint="0.59999389629810485"/>
  </sheetPr>
  <dimension ref="B1:J23"/>
  <sheetViews>
    <sheetView showGridLines="0" showRowColHeaders="0" zoomScale="115" zoomScaleNormal="115" workbookViewId="0">
      <selection activeCell="E15" sqref="E15"/>
    </sheetView>
  </sheetViews>
  <sheetFormatPr defaultColWidth="8.6640625" defaultRowHeight="14.4" x14ac:dyDescent="0.3"/>
  <cols>
    <col min="1" max="1" width="1.33203125" style="121" customWidth="1"/>
    <col min="2" max="2" width="21.6640625" style="121" customWidth="1"/>
    <col min="3" max="3" width="12.6640625" style="122" customWidth="1"/>
    <col min="4" max="4" width="3.33203125" style="121" customWidth="1"/>
    <col min="5" max="5" width="21.6640625" style="121" customWidth="1"/>
    <col min="6" max="6" width="13.109375" style="121" customWidth="1"/>
    <col min="7" max="7" width="8" style="121" customWidth="1"/>
    <col min="8" max="8" width="20.6640625" style="121" customWidth="1"/>
    <col min="9" max="9" width="11.33203125" style="121" bestFit="1" customWidth="1"/>
    <col min="10" max="10" width="11.6640625" style="121" customWidth="1"/>
    <col min="11" max="16384" width="8.6640625" style="121"/>
  </cols>
  <sheetData>
    <row r="1" spans="2:10" ht="7.2" customHeight="1" x14ac:dyDescent="0.3">
      <c r="B1" s="11"/>
      <c r="C1" s="208"/>
      <c r="D1" s="11"/>
      <c r="E1" s="11"/>
      <c r="F1" s="11"/>
      <c r="G1" s="11"/>
      <c r="H1" s="11"/>
      <c r="I1" s="11"/>
      <c r="J1" s="11"/>
    </row>
    <row r="6" spans="2:10" x14ac:dyDescent="0.3">
      <c r="B6" s="11"/>
      <c r="C6" s="208"/>
      <c r="D6" s="11"/>
      <c r="E6" s="152" t="s">
        <v>1</v>
      </c>
      <c r="F6" s="11"/>
      <c r="G6" s="11"/>
      <c r="H6" s="11"/>
      <c r="I6" s="11"/>
      <c r="J6" s="11"/>
    </row>
    <row r="7" spans="2:10" ht="15" thickBot="1" x14ac:dyDescent="0.35">
      <c r="B7" s="11"/>
      <c r="C7" s="208"/>
      <c r="D7" s="11"/>
      <c r="E7" s="11"/>
      <c r="F7" s="11"/>
      <c r="G7" s="11"/>
      <c r="H7" s="11"/>
      <c r="I7" s="11"/>
      <c r="J7" s="11"/>
    </row>
    <row r="8" spans="2:10" ht="23.4" x14ac:dyDescent="0.45">
      <c r="B8" s="280" t="s">
        <v>64</v>
      </c>
      <c r="C8" s="281"/>
      <c r="D8" s="123"/>
      <c r="E8" s="282" t="s">
        <v>65</v>
      </c>
      <c r="F8" s="283"/>
      <c r="G8" s="11"/>
      <c r="H8" s="11"/>
      <c r="I8" s="11"/>
      <c r="J8" s="11"/>
    </row>
    <row r="9" spans="2:10" s="110" customFormat="1" ht="14.7" customHeight="1" thickBot="1" x14ac:dyDescent="0.35">
      <c r="B9" s="124" t="s">
        <v>66</v>
      </c>
      <c r="C9" s="125" t="s">
        <v>67</v>
      </c>
      <c r="E9" s="126" t="s">
        <v>66</v>
      </c>
      <c r="F9" s="127" t="s">
        <v>67</v>
      </c>
    </row>
    <row r="10" spans="2:10" ht="14.7" customHeight="1" x14ac:dyDescent="0.3">
      <c r="B10" s="159" t="s">
        <v>233</v>
      </c>
      <c r="C10" s="160">
        <v>60000</v>
      </c>
      <c r="D10" s="11"/>
      <c r="E10" s="153" t="s">
        <v>68</v>
      </c>
      <c r="F10" s="154">
        <v>30000</v>
      </c>
      <c r="G10" s="11"/>
      <c r="H10" s="11"/>
      <c r="I10" s="11"/>
      <c r="J10" s="11"/>
    </row>
    <row r="11" spans="2:10" ht="14.7" customHeight="1" x14ac:dyDescent="0.3">
      <c r="B11" s="161" t="s">
        <v>69</v>
      </c>
      <c r="C11" s="162">
        <v>24000</v>
      </c>
      <c r="D11" s="11"/>
      <c r="E11" s="155" t="s">
        <v>70</v>
      </c>
      <c r="F11" s="156">
        <v>25000</v>
      </c>
      <c r="G11" s="11"/>
      <c r="H11" s="11"/>
      <c r="I11" s="11"/>
      <c r="J11" s="11"/>
    </row>
    <row r="12" spans="2:10" ht="14.7" customHeight="1" x14ac:dyDescent="0.3">
      <c r="B12" s="161" t="s">
        <v>71</v>
      </c>
      <c r="C12" s="162">
        <v>0</v>
      </c>
      <c r="D12" s="11"/>
      <c r="E12" s="155" t="s">
        <v>73</v>
      </c>
      <c r="F12" s="156">
        <v>5000</v>
      </c>
      <c r="G12" s="11"/>
      <c r="H12" s="11"/>
      <c r="I12" s="11"/>
      <c r="J12" s="11"/>
    </row>
    <row r="13" spans="2:10" ht="14.7" customHeight="1" x14ac:dyDescent="0.3">
      <c r="B13" s="161" t="s">
        <v>72</v>
      </c>
      <c r="C13" s="162">
        <v>10000</v>
      </c>
      <c r="D13" s="11"/>
      <c r="E13" s="155" t="s">
        <v>75</v>
      </c>
      <c r="F13" s="156">
        <v>8000</v>
      </c>
      <c r="G13" s="11"/>
      <c r="H13" s="11"/>
      <c r="I13" s="11"/>
      <c r="J13" s="11"/>
    </row>
    <row r="14" spans="2:10" ht="14.7" customHeight="1" x14ac:dyDescent="0.3">
      <c r="B14" s="161" t="s">
        <v>74</v>
      </c>
      <c r="C14" s="162">
        <v>1500</v>
      </c>
      <c r="D14" s="11"/>
      <c r="E14" s="155" t="s">
        <v>77</v>
      </c>
      <c r="F14" s="156">
        <v>1200</v>
      </c>
      <c r="G14" s="11"/>
      <c r="H14" s="11"/>
      <c r="I14" s="11"/>
      <c r="J14" s="11"/>
    </row>
    <row r="15" spans="2:10" ht="14.7" customHeight="1" x14ac:dyDescent="0.3">
      <c r="B15" s="161" t="s">
        <v>76</v>
      </c>
      <c r="C15" s="162">
        <v>0</v>
      </c>
      <c r="D15" s="11"/>
      <c r="E15" s="155" t="s">
        <v>79</v>
      </c>
      <c r="F15" s="156">
        <v>3500</v>
      </c>
      <c r="G15" s="11"/>
      <c r="H15" s="11"/>
      <c r="I15" s="11"/>
      <c r="J15" s="11"/>
    </row>
    <row r="16" spans="2:10" ht="14.7" customHeight="1" x14ac:dyDescent="0.3">
      <c r="B16" s="161" t="s">
        <v>78</v>
      </c>
      <c r="C16" s="162">
        <v>1200</v>
      </c>
      <c r="D16" s="11"/>
      <c r="E16" s="155" t="s">
        <v>81</v>
      </c>
      <c r="F16" s="156">
        <v>10000</v>
      </c>
      <c r="G16" s="11"/>
      <c r="H16" s="11"/>
      <c r="I16" s="11"/>
      <c r="J16" s="11"/>
    </row>
    <row r="17" spans="2:10" ht="14.7" customHeight="1" x14ac:dyDescent="0.3">
      <c r="B17" s="161" t="s">
        <v>80</v>
      </c>
      <c r="C17" s="162">
        <v>630</v>
      </c>
      <c r="D17" s="11"/>
      <c r="E17" s="155" t="s">
        <v>239</v>
      </c>
      <c r="F17" s="156"/>
      <c r="G17" s="11"/>
      <c r="H17" s="11"/>
      <c r="I17" s="11"/>
      <c r="J17" s="11"/>
    </row>
    <row r="18" spans="2:10" ht="14.7" customHeight="1" x14ac:dyDescent="0.3">
      <c r="B18" s="161" t="s">
        <v>82</v>
      </c>
      <c r="C18" s="162">
        <v>0</v>
      </c>
      <c r="D18" s="11"/>
      <c r="E18" s="155"/>
      <c r="F18" s="156"/>
      <c r="G18" s="11"/>
      <c r="H18" s="11"/>
      <c r="I18" s="11"/>
      <c r="J18" s="11"/>
    </row>
    <row r="19" spans="2:10" ht="14.7" customHeight="1" thickBot="1" x14ac:dyDescent="0.35">
      <c r="B19" s="163"/>
      <c r="C19" s="164"/>
      <c r="D19" s="11"/>
      <c r="E19" s="157"/>
      <c r="F19" s="158"/>
      <c r="G19" s="11"/>
      <c r="H19" s="11"/>
      <c r="I19" s="11"/>
      <c r="J19" s="11"/>
    </row>
    <row r="20" spans="2:10" s="110" customFormat="1" ht="14.7" customHeight="1" thickBot="1" x14ac:dyDescent="0.35">
      <c r="B20" s="29" t="s">
        <v>83</v>
      </c>
      <c r="C20" s="128">
        <f>SUM(C10:C19)</f>
        <v>97330</v>
      </c>
      <c r="E20" s="129" t="s">
        <v>84</v>
      </c>
      <c r="F20" s="130">
        <f>SUM(F10:F19)</f>
        <v>82700</v>
      </c>
    </row>
    <row r="22" spans="2:10" s="110" customFormat="1" ht="15.6" x14ac:dyDescent="0.3">
      <c r="B22" s="277" t="s">
        <v>85</v>
      </c>
      <c r="C22" s="278"/>
      <c r="D22" s="278"/>
      <c r="E22" s="279"/>
      <c r="F22" s="131">
        <f>C20-F20</f>
        <v>14630</v>
      </c>
    </row>
    <row r="23" spans="2:10" x14ac:dyDescent="0.3">
      <c r="B23" s="11"/>
      <c r="C23" s="208"/>
      <c r="D23" s="11"/>
      <c r="E23" s="11"/>
      <c r="F23" s="209"/>
      <c r="G23" s="11"/>
      <c r="H23" s="11"/>
      <c r="I23" s="11"/>
      <c r="J23" s="11"/>
    </row>
  </sheetData>
  <sheetProtection algorithmName="SHA-512" hashValue="imrorSkHCgJYbr7FanZFx3CjixJdJG5qX6skW+JhAVJV3UnG9+YkmeYqn71Q2tYx91UGxa/uhinXUSIJ0Wddxg==" saltValue="JzmgvewNLsJ/9otD+W5IlQ==" spinCount="100000" sheet="1" objects="1" scenarios="1" selectLockedCells="1"/>
  <mergeCells count="3">
    <mergeCell ref="B22:E22"/>
    <mergeCell ref="B8:C8"/>
    <mergeCell ref="E8:F8"/>
  </mergeCells>
  <conditionalFormatting sqref="F22">
    <cfRule type="expression" dxfId="3" priority="1">
      <formula>$F$22&gt;0</formula>
    </cfRule>
    <cfRule type="expression" dxfId="2" priority="2">
      <formula>$F$22&lt;0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5" tint="0.39997558519241921"/>
  </sheetPr>
  <dimension ref="B1:L29"/>
  <sheetViews>
    <sheetView showGridLines="0" showRowColHeaders="0" zoomScale="115" zoomScaleNormal="115" workbookViewId="0">
      <selection activeCell="F13" sqref="F13"/>
    </sheetView>
  </sheetViews>
  <sheetFormatPr defaultColWidth="9.33203125" defaultRowHeight="21" x14ac:dyDescent="0.4"/>
  <cols>
    <col min="1" max="1" width="1.33203125" style="104" customWidth="1"/>
    <col min="2" max="2" width="30.6640625" style="104" customWidth="1"/>
    <col min="3" max="3" width="17.6640625" style="105" bestFit="1" customWidth="1"/>
    <col min="4" max="4" width="1.109375" style="104" customWidth="1"/>
    <col min="5" max="5" width="27.6640625" style="104" customWidth="1"/>
    <col min="6" max="6" width="24.109375" style="104" customWidth="1"/>
    <col min="7" max="7" width="9.33203125" style="104"/>
    <col min="8" max="8" width="28.6640625" style="104" customWidth="1"/>
    <col min="9" max="9" width="19.6640625" style="104" bestFit="1" customWidth="1"/>
    <col min="10" max="11" width="9.33203125" style="104"/>
    <col min="12" max="12" width="0" style="104" hidden="1" customWidth="1"/>
    <col min="13" max="13" width="9.33203125" style="104"/>
    <col min="14" max="14" width="24.88671875" style="104" bestFit="1" customWidth="1"/>
    <col min="15" max="15" width="17.6640625" style="104" bestFit="1" customWidth="1"/>
    <col min="16" max="16384" width="9.33203125" style="104"/>
  </cols>
  <sheetData>
    <row r="1" spans="2:12" ht="7.2" customHeight="1" x14ac:dyDescent="0.4"/>
    <row r="2" spans="2:12" ht="14.7" customHeight="1" x14ac:dyDescent="0.4"/>
    <row r="3" spans="2:12" ht="14.7" customHeight="1" x14ac:dyDescent="0.4"/>
    <row r="4" spans="2:12" ht="14.7" customHeight="1" x14ac:dyDescent="0.4"/>
    <row r="5" spans="2:12" ht="14.7" customHeight="1" x14ac:dyDescent="0.4"/>
    <row r="6" spans="2:12" ht="14.7" customHeight="1" x14ac:dyDescent="0.4">
      <c r="E6" s="152" t="s">
        <v>1</v>
      </c>
    </row>
    <row r="7" spans="2:12" ht="14.7" customHeight="1" thickBot="1" x14ac:dyDescent="0.45"/>
    <row r="8" spans="2:12" ht="24" thickBot="1" x14ac:dyDescent="0.5">
      <c r="B8" s="290" t="s">
        <v>86</v>
      </c>
      <c r="C8" s="291"/>
      <c r="D8" s="292"/>
      <c r="E8" s="291"/>
      <c r="F8" s="293"/>
      <c r="L8" s="104" t="s">
        <v>87</v>
      </c>
    </row>
    <row r="9" spans="2:12" s="110" customFormat="1" ht="14.7" customHeight="1" thickBot="1" x14ac:dyDescent="0.35">
      <c r="B9" s="42" t="s">
        <v>88</v>
      </c>
      <c r="C9" s="106" t="s">
        <v>67</v>
      </c>
      <c r="D9" s="107"/>
      <c r="E9" s="108" t="s">
        <v>89</v>
      </c>
      <c r="F9" s="109" t="s">
        <v>67</v>
      </c>
      <c r="L9" s="110" t="s">
        <v>90</v>
      </c>
    </row>
    <row r="10" spans="2:12" ht="14.7" customHeight="1" x14ac:dyDescent="0.4">
      <c r="B10" s="146" t="s">
        <v>91</v>
      </c>
      <c r="C10" s="147">
        <v>200000</v>
      </c>
      <c r="E10" s="146" t="s">
        <v>92</v>
      </c>
      <c r="F10" s="147">
        <v>20000</v>
      </c>
      <c r="L10" s="104" t="s">
        <v>36</v>
      </c>
    </row>
    <row r="11" spans="2:12" ht="14.7" customHeight="1" x14ac:dyDescent="0.4">
      <c r="B11" s="148" t="s">
        <v>90</v>
      </c>
      <c r="C11" s="149">
        <v>300000</v>
      </c>
      <c r="E11" s="148" t="s">
        <v>93</v>
      </c>
      <c r="F11" s="149">
        <v>0</v>
      </c>
      <c r="L11" s="104" t="s">
        <v>94</v>
      </c>
    </row>
    <row r="12" spans="2:12" ht="14.7" customHeight="1" x14ac:dyDescent="0.4">
      <c r="B12" s="148" t="s">
        <v>36</v>
      </c>
      <c r="C12" s="149">
        <v>100000</v>
      </c>
      <c r="E12" s="148" t="s">
        <v>95</v>
      </c>
      <c r="F12" s="149">
        <v>20000</v>
      </c>
      <c r="L12" s="104" t="s">
        <v>96</v>
      </c>
    </row>
    <row r="13" spans="2:12" ht="14.7" customHeight="1" x14ac:dyDescent="0.4">
      <c r="B13" s="148" t="s">
        <v>94</v>
      </c>
      <c r="C13" s="149">
        <v>0</v>
      </c>
      <c r="E13" s="148" t="s">
        <v>97</v>
      </c>
      <c r="F13" s="149">
        <v>0</v>
      </c>
      <c r="L13" s="104" t="s">
        <v>91</v>
      </c>
    </row>
    <row r="14" spans="2:12" ht="14.7" customHeight="1" x14ac:dyDescent="0.4">
      <c r="B14" s="148" t="s">
        <v>96</v>
      </c>
      <c r="C14" s="149">
        <v>200000</v>
      </c>
      <c r="E14" s="148" t="s">
        <v>98</v>
      </c>
      <c r="F14" s="149">
        <v>0</v>
      </c>
      <c r="L14" s="104" t="s">
        <v>99</v>
      </c>
    </row>
    <row r="15" spans="2:12" ht="14.7" customHeight="1" x14ac:dyDescent="0.4">
      <c r="B15" s="148" t="s">
        <v>232</v>
      </c>
      <c r="C15" s="149">
        <v>150000</v>
      </c>
      <c r="E15" s="148" t="s">
        <v>237</v>
      </c>
      <c r="F15" s="149">
        <v>0</v>
      </c>
      <c r="L15" s="104" t="s">
        <v>40</v>
      </c>
    </row>
    <row r="16" spans="2:12" ht="14.7" customHeight="1" x14ac:dyDescent="0.4">
      <c r="B16" s="148" t="s">
        <v>99</v>
      </c>
      <c r="C16" s="149">
        <v>500000</v>
      </c>
      <c r="E16" s="148" t="s">
        <v>238</v>
      </c>
      <c r="F16" s="149"/>
      <c r="L16" s="104" t="s">
        <v>100</v>
      </c>
    </row>
    <row r="17" spans="2:12" ht="14.7" customHeight="1" x14ac:dyDescent="0.4">
      <c r="B17" s="148" t="s">
        <v>101</v>
      </c>
      <c r="C17" s="149">
        <v>25000</v>
      </c>
      <c r="E17" s="148" t="s">
        <v>92</v>
      </c>
      <c r="F17" s="149"/>
      <c r="L17" s="104" t="s">
        <v>101</v>
      </c>
    </row>
    <row r="18" spans="2:12" ht="14.7" customHeight="1" thickBot="1" x14ac:dyDescent="0.45">
      <c r="B18" s="150" t="s">
        <v>102</v>
      </c>
      <c r="C18" s="151">
        <v>20000</v>
      </c>
      <c r="E18" s="150"/>
      <c r="F18" s="151"/>
      <c r="L18" s="104" t="s">
        <v>102</v>
      </c>
    </row>
    <row r="19" spans="2:12" s="110" customFormat="1" ht="14.7" customHeight="1" thickBot="1" x14ac:dyDescent="0.35">
      <c r="B19" s="29" t="s">
        <v>103</v>
      </c>
      <c r="C19" s="111">
        <f>SUM(C10:C18)</f>
        <v>1495000</v>
      </c>
      <c r="D19" s="112"/>
      <c r="E19" s="113" t="s">
        <v>104</v>
      </c>
      <c r="F19" s="114">
        <f>SUM(F10:F17)</f>
        <v>40000</v>
      </c>
    </row>
    <row r="20" spans="2:12" x14ac:dyDescent="0.4">
      <c r="B20" s="115"/>
      <c r="C20" s="116"/>
    </row>
    <row r="21" spans="2:12" ht="23.4" x14ac:dyDescent="0.45">
      <c r="B21" s="284" t="s">
        <v>105</v>
      </c>
      <c r="C21" s="285"/>
    </row>
    <row r="22" spans="2:12" ht="23.4" x14ac:dyDescent="0.45">
      <c r="B22" s="286">
        <f>C19-F19</f>
        <v>1455000</v>
      </c>
      <c r="C22" s="287"/>
    </row>
    <row r="23" spans="2:12" ht="21.6" thickBot="1" x14ac:dyDescent="0.45"/>
    <row r="24" spans="2:12" ht="23.4" x14ac:dyDescent="0.45">
      <c r="B24" s="288" t="s">
        <v>106</v>
      </c>
      <c r="C24" s="289"/>
    </row>
    <row r="25" spans="2:12" x14ac:dyDescent="0.4">
      <c r="B25" s="79" t="s">
        <v>107</v>
      </c>
      <c r="C25" s="117">
        <f>SUM('Financial Goals'!L9:L17)</f>
        <v>34136.713894393521</v>
      </c>
    </row>
    <row r="26" spans="2:12" x14ac:dyDescent="0.4">
      <c r="B26" s="79" t="s">
        <v>108</v>
      </c>
      <c r="C26" s="118">
        <f>'Retire with Ease'!$C$25</f>
        <v>34039.933214024451</v>
      </c>
    </row>
    <row r="27" spans="2:12" ht="21.6" thickBot="1" x14ac:dyDescent="0.45">
      <c r="B27" s="119" t="s">
        <v>109</v>
      </c>
      <c r="C27" s="120">
        <f>SUM(C25:C26)</f>
        <v>68176.647108417965</v>
      </c>
    </row>
    <row r="29" spans="2:12" ht="17.399999999999999" customHeight="1" x14ac:dyDescent="0.4"/>
  </sheetData>
  <sheetProtection algorithmName="SHA-512" hashValue="fYi625gH9GvI6dtb0LAbWyNQIJb9uUrtF8/PcDn7v6NPfJXDt/KfxPouGz9Tv+EvLOuh3ieYRdI7y2l5ARVoDg==" saltValue="dg0//XKYr+0zK6ZdzXnd8g==" spinCount="100000" sheet="1" objects="1" scenarios="1" selectLockedCells="1"/>
  <sortState xmlns:xlrd2="http://schemas.microsoft.com/office/spreadsheetml/2017/richdata2" ref="B9:C18">
    <sortCondition descending="1" ref="C10:C18"/>
  </sortState>
  <mergeCells count="4">
    <mergeCell ref="B21:C21"/>
    <mergeCell ref="B22:C22"/>
    <mergeCell ref="B24:C24"/>
    <mergeCell ref="B8:F8"/>
  </mergeCells>
  <dataValidations count="4">
    <dataValidation type="custom" allowBlank="1" showInputMessage="1" showErrorMessage="1" errorTitle="Asset alroden chosen" sqref="B10:B14 B16:B18" xr:uid="{44492306-21BC-4954-8C8A-0619FF206DEC}">
      <formula1>"countif(B9:B19,B9)&lt;2"</formula1>
    </dataValidation>
    <dataValidation type="custom" allowBlank="1" showInputMessage="1" showErrorMessage="1" errorTitle="Liability already chosen" error="Please chose an unaccounted liability" sqref="E18 E10:E16" xr:uid="{6341B515-545B-4DFC-B273-5BEE22EC21E1}">
      <formula1>COUNTIF($E$10:$E$18,E10)=1</formula1>
    </dataValidation>
    <dataValidation type="custom" allowBlank="1" showInputMessage="1" errorTitle="Liability already chosen" error="Please chose an unaccounted liability" sqref="E17" xr:uid="{7DF4D1B6-A894-4181-B596-9978F34FD7EA}">
      <formula1>COUNTIF($E$10:$E$18,E17)=1</formula1>
    </dataValidation>
    <dataValidation type="custom" allowBlank="1" showInputMessage="1" errorTitle="Asset alroden chosen" sqref="B15" xr:uid="{8C2E9FE7-A855-47CD-A9FA-948B8CA8807C}">
      <formula1>"countif(B9:B19,B9)&lt;2"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415D-5266-4D5E-9616-8EE7681C6C9C}">
  <sheetPr codeName="Sheet4">
    <tabColor theme="5" tint="0.39997558519241921"/>
  </sheetPr>
  <dimension ref="B1:C13"/>
  <sheetViews>
    <sheetView showGridLines="0" showRowColHeaders="0" zoomScale="110" zoomScaleNormal="110" workbookViewId="0">
      <selection activeCell="B21" sqref="B21:C21"/>
    </sheetView>
  </sheetViews>
  <sheetFormatPr defaultColWidth="8.6640625" defaultRowHeight="15.6" x14ac:dyDescent="0.3"/>
  <cols>
    <col min="1" max="1" width="1.33203125" style="99" customWidth="1"/>
    <col min="2" max="2" width="22.88671875" style="99" customWidth="1"/>
    <col min="3" max="3" width="20.6640625" style="99" customWidth="1"/>
    <col min="4" max="16384" width="8.6640625" style="99"/>
  </cols>
  <sheetData>
    <row r="1" spans="2:3" ht="7.2" customHeight="1" x14ac:dyDescent="0.3"/>
    <row r="2" spans="2:3" ht="14.7" customHeight="1" x14ac:dyDescent="0.3"/>
    <row r="3" spans="2:3" ht="14.7" customHeight="1" x14ac:dyDescent="0.3"/>
    <row r="4" spans="2:3" ht="14.7" customHeight="1" x14ac:dyDescent="0.3"/>
    <row r="5" spans="2:3" ht="14.7" customHeight="1" x14ac:dyDescent="0.3"/>
    <row r="6" spans="2:3" ht="14.7" customHeight="1" x14ac:dyDescent="0.3"/>
    <row r="7" spans="2:3" ht="14.7" customHeight="1" thickBot="1" x14ac:dyDescent="0.35"/>
    <row r="8" spans="2:3" ht="21.6" thickBot="1" x14ac:dyDescent="0.45">
      <c r="B8" s="294" t="s">
        <v>110</v>
      </c>
      <c r="C8" s="295"/>
    </row>
    <row r="9" spans="2:3" ht="18" x14ac:dyDescent="0.35">
      <c r="B9" s="100" t="s">
        <v>111</v>
      </c>
      <c r="C9" s="101">
        <f>IFERROR(VLOOKUP("Savings A/c",'Existing Portfolio'!B10:C18,2,FALSE),0)+IFERROR(VLOOKUP("Cash",'Existing Portfolio'!B10:C18,2,FALSE),0)+IFERROR(VLOOKUP("Other Liquid Assets",'Existing Portfolio'!B10:C18,2,FALSE),0)</f>
        <v>545000</v>
      </c>
    </row>
    <row r="10" spans="2:3" ht="18.600000000000001" thickBot="1" x14ac:dyDescent="0.4">
      <c r="B10" s="79" t="s">
        <v>112</v>
      </c>
      <c r="C10" s="102">
        <f>6*'Monthly Cashflow'!F20</f>
        <v>496200</v>
      </c>
    </row>
    <row r="11" spans="2:3" ht="21.6" thickBot="1" x14ac:dyDescent="0.45">
      <c r="B11" s="168" t="s">
        <v>113</v>
      </c>
      <c r="C11" s="103">
        <f>C9-C10</f>
        <v>48800</v>
      </c>
    </row>
    <row r="13" spans="2:3" x14ac:dyDescent="0.3">
      <c r="B13" s="254" t="s">
        <v>236</v>
      </c>
    </row>
  </sheetData>
  <sheetProtection algorithmName="SHA-512" hashValue="Z8Q6CLCd8N34CKNQ/KqdYzhSm/BflmENgRRUjuuJkQlQFzFdiNm9JlO1DEZum502V2ob34QUrkvrsxBUVo9QjQ==" saltValue="4+I0mg5cnvVYRrvPnE+Rig==" spinCount="100000" sheet="1" objects="1" scenarios="1" selectLockedCells="1" selectUnlockedCells="1"/>
  <mergeCells count="1">
    <mergeCell ref="B8:C8"/>
  </mergeCells>
  <conditionalFormatting sqref="C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4B7F-C03A-4B7E-88E8-3294C9C1BEA8}">
  <sheetPr codeName="Sheet6">
    <tabColor rgb="FFFFC000"/>
  </sheetPr>
  <dimension ref="B1:F27"/>
  <sheetViews>
    <sheetView showGridLines="0" showRowColHeaders="0" zoomScale="145" zoomScaleNormal="145" workbookViewId="0">
      <selection activeCell="C11" sqref="C11"/>
    </sheetView>
  </sheetViews>
  <sheetFormatPr defaultColWidth="8.6640625" defaultRowHeight="14.4" x14ac:dyDescent="0.3"/>
  <cols>
    <col min="1" max="1" width="1.33203125" style="11" customWidth="1"/>
    <col min="2" max="2" width="41" style="11" customWidth="1"/>
    <col min="3" max="3" width="25.6640625" style="11" customWidth="1"/>
    <col min="4" max="4" width="20" style="11" bestFit="1" customWidth="1"/>
    <col min="5" max="5" width="8.6640625" style="11"/>
    <col min="6" max="6" width="15.33203125" style="11" bestFit="1" customWidth="1"/>
    <col min="7" max="16384" width="8.6640625" style="11"/>
  </cols>
  <sheetData>
    <row r="1" spans="2:6" ht="7.2" customHeight="1" x14ac:dyDescent="0.3"/>
    <row r="2" spans="2:6" ht="14.7" customHeight="1" x14ac:dyDescent="0.3"/>
    <row r="3" spans="2:6" ht="14.7" customHeight="1" x14ac:dyDescent="0.3"/>
    <row r="4" spans="2:6" ht="14.7" customHeight="1" x14ac:dyDescent="0.3"/>
    <row r="5" spans="2:6" ht="14.7" customHeight="1" x14ac:dyDescent="0.3"/>
    <row r="6" spans="2:6" ht="14.7" customHeight="1" x14ac:dyDescent="0.3"/>
    <row r="7" spans="2:6" ht="14.7" customHeight="1" thickBot="1" x14ac:dyDescent="0.35"/>
    <row r="8" spans="2:6" ht="24" thickBot="1" x14ac:dyDescent="0.5">
      <c r="B8" s="297" t="s">
        <v>130</v>
      </c>
      <c r="C8" s="298"/>
    </row>
    <row r="9" spans="2:6" ht="15" thickBot="1" x14ac:dyDescent="0.35"/>
    <row r="10" spans="2:6" ht="18" x14ac:dyDescent="0.35">
      <c r="B10" s="69" t="s">
        <v>131</v>
      </c>
      <c r="C10" s="70" t="s">
        <v>132</v>
      </c>
    </row>
    <row r="11" spans="2:6" ht="15.6" x14ac:dyDescent="0.3">
      <c r="B11" s="71" t="s">
        <v>133</v>
      </c>
      <c r="C11" s="3">
        <v>30</v>
      </c>
    </row>
    <row r="12" spans="2:6" ht="15.6" x14ac:dyDescent="0.3">
      <c r="B12" s="71" t="s">
        <v>134</v>
      </c>
      <c r="C12" s="4">
        <v>55</v>
      </c>
    </row>
    <row r="13" spans="2:6" ht="15.6" x14ac:dyDescent="0.3">
      <c r="B13" s="71" t="s">
        <v>135</v>
      </c>
      <c r="C13" s="4">
        <v>60000</v>
      </c>
    </row>
    <row r="14" spans="2:6" ht="15.6" x14ac:dyDescent="0.3">
      <c r="B14" s="71" t="s">
        <v>136</v>
      </c>
      <c r="C14" s="3">
        <v>80</v>
      </c>
      <c r="F14" s="72"/>
    </row>
    <row r="15" spans="2:6" ht="15.6" x14ac:dyDescent="0.3">
      <c r="B15" s="71" t="s">
        <v>137</v>
      </c>
      <c r="C15" s="5">
        <v>1000000</v>
      </c>
    </row>
    <row r="16" spans="2:6" ht="18" hidden="1" x14ac:dyDescent="0.35">
      <c r="B16" s="73" t="s">
        <v>138</v>
      </c>
      <c r="C16" s="74">
        <v>0.06</v>
      </c>
    </row>
    <row r="17" spans="2:6" ht="18" hidden="1" x14ac:dyDescent="0.35">
      <c r="B17" s="75" t="s">
        <v>139</v>
      </c>
      <c r="C17" s="76">
        <f>FV(C16,C22,,-C13)</f>
        <v>257512.24318460928</v>
      </c>
    </row>
    <row r="18" spans="2:6" ht="18" hidden="1" x14ac:dyDescent="0.35">
      <c r="B18" s="73" t="s">
        <v>140</v>
      </c>
      <c r="C18" s="77">
        <f>(C14-C12)*12</f>
        <v>300</v>
      </c>
    </row>
    <row r="19" spans="2:6" ht="18" hidden="1" x14ac:dyDescent="0.35">
      <c r="B19" s="73"/>
      <c r="C19" s="78">
        <v>7.0000000000000007E-2</v>
      </c>
    </row>
    <row r="20" spans="2:6" ht="18" hidden="1" x14ac:dyDescent="0.35">
      <c r="B20" s="79" t="s">
        <v>141</v>
      </c>
      <c r="C20" s="80">
        <f>((1+C19)/(1+C16))-1</f>
        <v>9.4339622641510523E-3</v>
      </c>
    </row>
    <row r="21" spans="2:6" ht="18" hidden="1" x14ac:dyDescent="0.35">
      <c r="B21" s="79" t="s">
        <v>142</v>
      </c>
      <c r="C21" s="81"/>
    </row>
    <row r="22" spans="2:6" ht="18" hidden="1" x14ac:dyDescent="0.35">
      <c r="B22" s="73" t="s">
        <v>143</v>
      </c>
      <c r="C22" s="82">
        <f>C12-C11</f>
        <v>25</v>
      </c>
      <c r="F22" s="83" t="s">
        <v>144</v>
      </c>
    </row>
    <row r="23" spans="2:6" ht="18.600000000000001" thickBot="1" x14ac:dyDescent="0.4">
      <c r="B23" s="84" t="s">
        <v>145</v>
      </c>
      <c r="C23" s="1">
        <f>PV(C21,C18,-C17,0,1)</f>
        <v>77253672.955382779</v>
      </c>
    </row>
    <row r="24" spans="2:6" ht="12.45" customHeight="1" thickBot="1" x14ac:dyDescent="0.4">
      <c r="B24" s="85"/>
      <c r="C24" s="86"/>
    </row>
    <row r="25" spans="2:6" ht="18.600000000000001" thickBot="1" x14ac:dyDescent="0.4">
      <c r="B25" s="87" t="s">
        <v>146</v>
      </c>
      <c r="C25" s="2">
        <f>PMT((IF(C22&lt;3,C19,IF(C22&lt;5,9%,12%)))/12,C22*12,0,-(C23-((C15*(1+12%)^(C22-7)*(1+9%)^4*(1+7%)^3))))</f>
        <v>34039.933214024451</v>
      </c>
    </row>
    <row r="26" spans="2:6" ht="14.7" customHeight="1" x14ac:dyDescent="0.3">
      <c r="B26" s="296" t="s">
        <v>147</v>
      </c>
      <c r="C26" s="296"/>
    </row>
    <row r="27" spans="2:6" x14ac:dyDescent="0.3">
      <c r="B27" s="88"/>
    </row>
  </sheetData>
  <sheetProtection algorithmName="SHA-512" hashValue="D840HnyKBnk3BvEw6h4Q3+RKQ63ojYp/+LMdqZKpCV2bVUJ2NGjIpiOV1zqF9dwgV6Kgx8LGklIM5DXTSf77CA==" saltValue="dTqWxxut0EYSZZUWiLBr3w==" spinCount="100000" sheet="1" objects="1" scenarios="1" selectLockedCells="1"/>
  <mergeCells count="2">
    <mergeCell ref="B26:C26"/>
    <mergeCell ref="B8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CC77-9398-408C-AB26-7DEACAC804C9}">
  <sheetPr codeName="Sheet5">
    <tabColor theme="5" tint="-0.249977111117893"/>
  </sheetPr>
  <dimension ref="B1:L21"/>
  <sheetViews>
    <sheetView showGridLines="0" zoomScale="130" zoomScaleNormal="130" workbookViewId="0">
      <selection activeCell="C10" sqref="C10:C14"/>
    </sheetView>
  </sheetViews>
  <sheetFormatPr defaultColWidth="8.88671875" defaultRowHeight="18" x14ac:dyDescent="0.35"/>
  <cols>
    <col min="1" max="1" width="1.33203125" style="89" customWidth="1"/>
    <col min="2" max="2" width="7.6640625" style="89" customWidth="1"/>
    <col min="3" max="3" width="19.88671875" style="89" customWidth="1"/>
    <col min="4" max="4" width="13.6640625" style="89" bestFit="1" customWidth="1"/>
    <col min="5" max="5" width="16.109375" style="89" customWidth="1"/>
    <col min="6" max="6" width="17.77734375" style="89" customWidth="1"/>
    <col min="7" max="7" width="22.88671875" style="89" customWidth="1"/>
    <col min="8" max="8" width="23.6640625" style="89" hidden="1" customWidth="1"/>
    <col min="9" max="9" width="18.6640625" style="89" hidden="1" customWidth="1"/>
    <col min="10" max="10" width="17.6640625" style="89" hidden="1" customWidth="1"/>
    <col min="11" max="11" width="8" style="89" hidden="1" customWidth="1"/>
    <col min="12" max="12" width="16.33203125" style="89" customWidth="1"/>
    <col min="13" max="16384" width="8.88671875" style="89"/>
  </cols>
  <sheetData>
    <row r="1" spans="2:12" ht="7.2" customHeight="1" x14ac:dyDescent="0.35"/>
    <row r="2" spans="2:12" ht="14.7" customHeight="1" x14ac:dyDescent="0.35"/>
    <row r="3" spans="2:12" ht="14.7" customHeight="1" x14ac:dyDescent="0.35"/>
    <row r="4" spans="2:12" ht="14.7" customHeight="1" x14ac:dyDescent="0.35"/>
    <row r="5" spans="2:12" ht="14.7" customHeight="1" x14ac:dyDescent="0.35"/>
    <row r="6" spans="2:12" ht="14.7" customHeight="1" x14ac:dyDescent="0.35">
      <c r="F6" s="152" t="s">
        <v>1</v>
      </c>
    </row>
    <row r="7" spans="2:12" ht="14.7" customHeight="1" thickBot="1" x14ac:dyDescent="0.4"/>
    <row r="8" spans="2:12" s="90" customFormat="1" ht="38.4" customHeight="1" thickBot="1" x14ac:dyDescent="0.35">
      <c r="B8" s="190" t="s">
        <v>114</v>
      </c>
      <c r="C8" s="191" t="s">
        <v>107</v>
      </c>
      <c r="D8" s="191" t="s">
        <v>115</v>
      </c>
      <c r="E8" s="191" t="s">
        <v>116</v>
      </c>
      <c r="F8" s="191" t="s">
        <v>117</v>
      </c>
      <c r="G8" s="191" t="s">
        <v>118</v>
      </c>
      <c r="H8" s="191" t="s">
        <v>119</v>
      </c>
      <c r="I8" s="191" t="s">
        <v>120</v>
      </c>
      <c r="J8" s="191" t="s">
        <v>121</v>
      </c>
      <c r="K8" s="191" t="s">
        <v>122</v>
      </c>
      <c r="L8" s="192" t="s">
        <v>123</v>
      </c>
    </row>
    <row r="9" spans="2:12" ht="14.7" customHeight="1" thickBot="1" x14ac:dyDescent="0.4">
      <c r="B9" s="91">
        <v>1</v>
      </c>
      <c r="C9" s="345" t="s">
        <v>234</v>
      </c>
      <c r="D9" s="260">
        <f>'Retire with Ease'!C12-'Retire with Ease'!C11</f>
        <v>25</v>
      </c>
      <c r="E9" s="92" t="str">
        <f t="shared" ref="E9:E13" si="0">IF(ISBLANK(D9)=TRUE,"",IF(D9&lt;4,"Short Term",IF(D9&lt;6,"Medium Term","Long Term")))</f>
        <v>Long Term</v>
      </c>
      <c r="F9" s="189">
        <f>'Retire with Ease'!C23</f>
        <v>77253672.955382779</v>
      </c>
      <c r="G9" s="261">
        <f>'Retire with Ease'!C15</f>
        <v>1000000</v>
      </c>
      <c r="H9" s="93">
        <f t="shared" ref="H9:H17" si="1">IF(ISBLANK($C9)=TRUE,"",FV(5.5%,$D9,0,-$F9))</f>
        <v>294598565.35091972</v>
      </c>
      <c r="I9" s="93">
        <f t="shared" ref="I9:I13" si="2">IF(ISBLANK(C9)=TRUE,"",FV(IF(E9="Long Term",12%,IF(E9="Medium Term",9%,7%)),D9,0,-G9))</f>
        <v>17000064.406642709</v>
      </c>
      <c r="J9" s="93">
        <f>IF(ISBLANK($C9)=TRUE,"",ABS($I9-H9))</f>
        <v>277598500.94427699</v>
      </c>
      <c r="K9" s="94">
        <f t="shared" ref="K9:K13" si="3">IF(ISBLANK($C9)=TRUE,"",IF(E9="Long Term",12%,IF(E9="Medium Term",9%,7%)))</f>
        <v>0.12</v>
      </c>
      <c r="L9" s="259">
        <f>'Retire with Ease'!C25</f>
        <v>34039.933214024451</v>
      </c>
    </row>
    <row r="10" spans="2:12" ht="14.7" customHeight="1" x14ac:dyDescent="0.35">
      <c r="B10" s="91">
        <f>IF(ISBLANK(C10)=TRUE,"",B9+1)</f>
        <v>2</v>
      </c>
      <c r="C10" s="141" t="s">
        <v>191</v>
      </c>
      <c r="D10" s="257">
        <v>5</v>
      </c>
      <c r="E10" s="92" t="str">
        <f t="shared" si="0"/>
        <v>Medium Term</v>
      </c>
      <c r="F10" s="143">
        <v>5677</v>
      </c>
      <c r="G10" s="258">
        <v>78</v>
      </c>
      <c r="H10" s="93">
        <f t="shared" si="1"/>
        <v>7419.6119563860202</v>
      </c>
      <c r="I10" s="93">
        <f t="shared" si="2"/>
        <v>120.01266848220004</v>
      </c>
      <c r="J10" s="93">
        <f>IF(ISBLANK($C10)=TRUE,"",ABS($I10-H10))</f>
        <v>7299.5992879038204</v>
      </c>
      <c r="K10" s="94">
        <f t="shared" si="3"/>
        <v>0.09</v>
      </c>
      <c r="L10" s="95">
        <f t="shared" ref="L10:L14" si="4">IF(ISBLANK(F10)=TRUE,"",IFERROR(PMT(K10/12,D10*12,,-J10),0))</f>
        <v>96.7806803690696</v>
      </c>
    </row>
    <row r="11" spans="2:12" ht="14.7" customHeight="1" x14ac:dyDescent="0.35">
      <c r="B11" s="91">
        <f>IF(ISBLANK(C11)=TRUE,"",B10+1)</f>
        <v>3</v>
      </c>
      <c r="C11" s="145" t="s">
        <v>124</v>
      </c>
      <c r="D11" s="142"/>
      <c r="E11" s="92" t="str">
        <f t="shared" si="0"/>
        <v/>
      </c>
      <c r="F11" s="143"/>
      <c r="G11" s="144"/>
      <c r="H11" s="93">
        <f t="shared" si="1"/>
        <v>0</v>
      </c>
      <c r="I11" s="93">
        <f t="shared" si="2"/>
        <v>0</v>
      </c>
      <c r="J11" s="93">
        <f>IF(ISBLANK($C11)=TRUE,"",ABS($I11-H11))</f>
        <v>0</v>
      </c>
      <c r="K11" s="94">
        <f t="shared" si="3"/>
        <v>7.0000000000000007E-2</v>
      </c>
      <c r="L11" s="95" t="str">
        <f t="shared" si="4"/>
        <v/>
      </c>
    </row>
    <row r="12" spans="2:12" ht="14.7" customHeight="1" x14ac:dyDescent="0.35">
      <c r="B12" s="91">
        <f t="shared" ref="B12:B17" si="5">IF(ISBLANK(C12)=TRUE,"",B11+1)</f>
        <v>4</v>
      </c>
      <c r="C12" s="145" t="s">
        <v>125</v>
      </c>
      <c r="D12" s="142"/>
      <c r="E12" s="92" t="str">
        <f t="shared" si="0"/>
        <v/>
      </c>
      <c r="F12" s="143"/>
      <c r="G12" s="144"/>
      <c r="H12" s="93">
        <f t="shared" si="1"/>
        <v>0</v>
      </c>
      <c r="I12" s="93">
        <f t="shared" si="2"/>
        <v>0</v>
      </c>
      <c r="J12" s="93">
        <f>IF(ISBLANK($C12)=TRUE,"",ABS($I12-H12))</f>
        <v>0</v>
      </c>
      <c r="K12" s="94">
        <f t="shared" si="3"/>
        <v>7.0000000000000007E-2</v>
      </c>
      <c r="L12" s="95" t="str">
        <f t="shared" si="4"/>
        <v/>
      </c>
    </row>
    <row r="13" spans="2:12" ht="14.7" customHeight="1" x14ac:dyDescent="0.35">
      <c r="B13" s="91">
        <f t="shared" si="5"/>
        <v>5</v>
      </c>
      <c r="C13" s="145" t="s">
        <v>126</v>
      </c>
      <c r="D13" s="142"/>
      <c r="E13" s="92" t="str">
        <f t="shared" si="0"/>
        <v/>
      </c>
      <c r="F13" s="143"/>
      <c r="G13" s="144"/>
      <c r="H13" s="93">
        <f t="shared" si="1"/>
        <v>0</v>
      </c>
      <c r="I13" s="93">
        <f t="shared" si="2"/>
        <v>0</v>
      </c>
      <c r="J13" s="93">
        <f t="shared" ref="J13:J14" si="6">IF(ISBLANK($C13)=TRUE,"",ABS($I13-H13))</f>
        <v>0</v>
      </c>
      <c r="K13" s="94">
        <f t="shared" si="3"/>
        <v>7.0000000000000007E-2</v>
      </c>
      <c r="L13" s="95" t="str">
        <f t="shared" si="4"/>
        <v/>
      </c>
    </row>
    <row r="14" spans="2:12" ht="14.7" customHeight="1" x14ac:dyDescent="0.35">
      <c r="B14" s="91">
        <f t="shared" si="5"/>
        <v>6</v>
      </c>
      <c r="C14" s="145" t="s">
        <v>127</v>
      </c>
      <c r="D14" s="142"/>
      <c r="E14" s="92" t="str">
        <f>IF(ISBLANK(D14)=TRUE,"",IF(D14&lt;4,"Short Term",IF(D14&lt;6,"Medium Term","Long Term")))</f>
        <v/>
      </c>
      <c r="F14" s="143"/>
      <c r="G14" s="144"/>
      <c r="H14" s="93">
        <f t="shared" si="1"/>
        <v>0</v>
      </c>
      <c r="I14" s="93">
        <f>IF(ISBLANK(C14)=TRUE,"",FV(IF(E14="Long Term",12%,IF(E14="Medium Term",9%,7%)),D14,0,-G14))</f>
        <v>0</v>
      </c>
      <c r="J14" s="93">
        <f t="shared" si="6"/>
        <v>0</v>
      </c>
      <c r="K14" s="94">
        <f>IF(ISBLANK($C14)=TRUE,"",IF(E14="Long Term",12%,IF(E14="Medium Term",9%,7%)))</f>
        <v>7.0000000000000007E-2</v>
      </c>
      <c r="L14" s="95" t="str">
        <f t="shared" si="4"/>
        <v/>
      </c>
    </row>
    <row r="15" spans="2:12" ht="14.7" customHeight="1" x14ac:dyDescent="0.35">
      <c r="B15" s="91" t="str">
        <f t="shared" si="5"/>
        <v/>
      </c>
      <c r="C15" s="145"/>
      <c r="D15" s="142"/>
      <c r="E15" s="92" t="str">
        <f t="shared" ref="E15:E17" si="7">IF(ISBLANK(D15)=TRUE,"",IF(D15&lt;4,"Short Term",IF(D15&lt;6,"Medium Term","Long Term")))</f>
        <v/>
      </c>
      <c r="F15" s="143"/>
      <c r="G15" s="144"/>
      <c r="H15" s="93" t="str">
        <f t="shared" si="1"/>
        <v/>
      </c>
      <c r="I15" s="93" t="str">
        <f t="shared" ref="I15:I17" si="8">IF(ISBLANK(C15)=TRUE,"",FV(IF(E15="Long Term",12%,IF(E15="Medium Term",9%,7%)),D15,0,-G15))</f>
        <v/>
      </c>
      <c r="J15" s="93" t="str">
        <f t="shared" ref="J15:J17" si="9">IF(ISBLANK($C15)=TRUE,"",ABS($I15-H15))</f>
        <v/>
      </c>
      <c r="K15" s="94" t="str">
        <f t="shared" ref="K15:K17" si="10">IF(ISBLANK($C15)=TRUE,"",IF(E15="Long Term",12%,IF(E15="Medium Term",9%,7%)))</f>
        <v/>
      </c>
      <c r="L15" s="95" t="str">
        <f t="shared" ref="L15:L17" si="11">IF(ISBLANK(F15)=TRUE,"",IFERROR(PMT(K15/12,D15*12,,-J15),0))</f>
        <v/>
      </c>
    </row>
    <row r="16" spans="2:12" ht="14.7" customHeight="1" x14ac:dyDescent="0.35">
      <c r="B16" s="91" t="str">
        <f t="shared" si="5"/>
        <v/>
      </c>
      <c r="C16" s="145"/>
      <c r="D16" s="142"/>
      <c r="E16" s="92" t="str">
        <f t="shared" si="7"/>
        <v/>
      </c>
      <c r="F16" s="143"/>
      <c r="G16" s="144"/>
      <c r="H16" s="93" t="str">
        <f t="shared" si="1"/>
        <v/>
      </c>
      <c r="I16" s="93" t="str">
        <f t="shared" si="8"/>
        <v/>
      </c>
      <c r="J16" s="93" t="str">
        <f t="shared" si="9"/>
        <v/>
      </c>
      <c r="K16" s="94" t="str">
        <f t="shared" si="10"/>
        <v/>
      </c>
      <c r="L16" s="95" t="str">
        <f t="shared" si="11"/>
        <v/>
      </c>
    </row>
    <row r="17" spans="2:12" ht="14.7" customHeight="1" thickBot="1" x14ac:dyDescent="0.4">
      <c r="B17" s="256" t="str">
        <f t="shared" si="5"/>
        <v/>
      </c>
      <c r="C17" s="145"/>
      <c r="D17" s="142"/>
      <c r="E17" s="92" t="str">
        <f t="shared" si="7"/>
        <v/>
      </c>
      <c r="F17" s="143"/>
      <c r="G17" s="144"/>
      <c r="H17" s="93" t="str">
        <f t="shared" si="1"/>
        <v/>
      </c>
      <c r="I17" s="93" t="str">
        <f t="shared" si="8"/>
        <v/>
      </c>
      <c r="J17" s="93" t="str">
        <f t="shared" si="9"/>
        <v/>
      </c>
      <c r="K17" s="94" t="str">
        <f t="shared" si="10"/>
        <v/>
      </c>
      <c r="L17" s="95" t="str">
        <f t="shared" si="11"/>
        <v/>
      </c>
    </row>
    <row r="18" spans="2:12" ht="23.4" customHeight="1" thickTop="1" thickBot="1" x14ac:dyDescent="0.4">
      <c r="B18" s="85"/>
      <c r="C18" s="255" t="s">
        <v>235</v>
      </c>
      <c r="D18" s="96"/>
      <c r="E18" s="96"/>
      <c r="F18" s="85"/>
      <c r="G18" s="193" t="s">
        <v>128</v>
      </c>
      <c r="H18" s="194"/>
      <c r="I18" s="194"/>
      <c r="J18" s="195"/>
      <c r="K18" s="196" t="s">
        <v>129</v>
      </c>
      <c r="L18" s="197">
        <f>SUM(L9:L17)</f>
        <v>34136.713894393521</v>
      </c>
    </row>
    <row r="19" spans="2:12" x14ac:dyDescent="0.35">
      <c r="B19" s="85"/>
      <c r="J19" s="97"/>
      <c r="K19" s="98"/>
    </row>
    <row r="20" spans="2:12" x14ac:dyDescent="0.35">
      <c r="B20" s="85"/>
      <c r="J20" s="97"/>
      <c r="K20" s="98"/>
    </row>
    <row r="21" spans="2:12" x14ac:dyDescent="0.35">
      <c r="B21" s="85"/>
      <c r="J21" s="97"/>
    </row>
  </sheetData>
  <sheetProtection algorithmName="SHA-512" hashValue="DnC2n0aJq1+c6wCAwnUKGOCvj9bOYhUi/h49S36capYrb70G9uAOMkvX1R3DfO1CNJREWTXvqeY9JsC21EiAcw==" saltValue="ql6Q1Bjon3OPSOESRHpXLg==" spinCount="100000" sheet="1" objects="1" scenarios="1" selectLockedCells="1"/>
  <dataValidations count="6">
    <dataValidation type="whole" allowBlank="1" showInputMessage="1" showErrorMessage="1" sqref="D9:D17" xr:uid="{0474E42A-009B-4404-890F-9DA5237A7915}">
      <formula1>0</formula1>
      <formula2>60</formula2>
    </dataValidation>
    <dataValidation operator="greaterThanOrEqual" allowBlank="1" showInputMessage="1" showErrorMessage="1" sqref="K18" xr:uid="{A95A058B-FCB3-41B1-BEB1-333B089E0981}"/>
    <dataValidation type="whole" operator="greaterThan" allowBlank="1" showInputMessage="1" showErrorMessage="1" errorTitle="Please enter a positive monetary" error="Enter the amount needed to fulfil this goal_x000a_" promptTitle="Money" prompt="The expected amount needed to fulfil this goal." sqref="K18 F1:F7" xr:uid="{505AF1E9-2D54-4BF3-9251-954472AB1F69}">
      <formula1>0</formula1>
    </dataValidation>
    <dataValidation type="whole" operator="greaterThanOrEqual" allowBlank="1" showInputMessage="1" showErrorMessage="1" errorTitle="Money" error="Only enter the aount availaible at the moement" promptTitle="Money" prompt="The amount currently availaible with you to be used for this goal." sqref="G1:G7" xr:uid="{7D2C40F1-8553-42A6-8F38-3EF9C6D90998}">
      <formula1>0</formula1>
    </dataValidation>
    <dataValidation type="whole" operator="greaterThan" allowBlank="1" showInputMessage="1" showErrorMessage="1" errorTitle="Please enter a positive monetary" error="Enter the amount needed to fulfil this goal_x000a_" promptTitle="Money" prompt="Amount Required Today for this Goal" sqref="F8" xr:uid="{8FEC8A1B-636E-44D5-B45D-DF5089A09FC0}">
      <formula1>0</formula1>
    </dataValidation>
    <dataValidation type="whole" operator="greaterThanOrEqual" allowBlank="1" showInputMessage="1" showErrorMessage="1" errorTitle="Money" error="Only enter the aount availaible at the moement" promptTitle="Money" prompt="Amount currently available with you for this goal." sqref="G8" xr:uid="{70B36972-C9D9-4F3D-997D-35817645D4BC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E35F-671D-4E88-8100-EFAD4F4EEE56}">
  <sheetPr codeName="Sheet7">
    <tabColor theme="5" tint="0.79998168889431442"/>
  </sheetPr>
  <dimension ref="A1:V42"/>
  <sheetViews>
    <sheetView showGridLines="0" showRowColHeaders="0" zoomScale="110" zoomScaleNormal="110" workbookViewId="0">
      <selection activeCell="C19" sqref="C19"/>
    </sheetView>
  </sheetViews>
  <sheetFormatPr defaultColWidth="8.77734375" defaultRowHeight="13.8" x14ac:dyDescent="0.3"/>
  <cols>
    <col min="1" max="1" width="2.21875" style="212" customWidth="1"/>
    <col min="2" max="2" width="20.77734375" style="212" bestFit="1" customWidth="1"/>
    <col min="3" max="3" width="15.44140625" style="212" customWidth="1"/>
    <col min="4" max="4" width="1.88671875" style="212" customWidth="1"/>
    <col min="5" max="5" width="12.6640625" style="212" customWidth="1"/>
    <col min="6" max="6" width="14.109375" style="212" customWidth="1"/>
    <col min="7" max="7" width="15.21875" style="212" customWidth="1"/>
    <col min="8" max="8" width="14.33203125" style="212" customWidth="1"/>
    <col min="9" max="9" width="2.5546875" style="212" customWidth="1"/>
    <col min="10" max="10" width="12" style="212" customWidth="1"/>
    <col min="11" max="11" width="14.6640625" style="212" customWidth="1"/>
    <col min="12" max="12" width="16.6640625" style="212" customWidth="1"/>
    <col min="13" max="13" width="13.88671875" style="212" customWidth="1"/>
    <col min="14" max="14" width="2.33203125" style="212" customWidth="1"/>
    <col min="15" max="15" width="20.44140625" style="212" customWidth="1"/>
    <col min="16" max="16" width="8.77734375" style="212"/>
    <col min="17" max="17" width="0" style="212" hidden="1" customWidth="1"/>
    <col min="18" max="18" width="20.21875" style="212" hidden="1" customWidth="1"/>
    <col min="19" max="19" width="26" style="212" hidden="1" customWidth="1"/>
    <col min="20" max="20" width="21.5546875" style="212" hidden="1" customWidth="1"/>
    <col min="21" max="16384" width="8.77734375" style="212"/>
  </cols>
  <sheetData>
    <row r="1" spans="1:22" ht="7.2" customHeight="1" x14ac:dyDescent="0.3"/>
    <row r="9" spans="1:22" x14ac:dyDescent="0.3">
      <c r="H9" s="305" t="s">
        <v>1</v>
      </c>
    </row>
    <row r="10" spans="1:22" x14ac:dyDescent="0.3">
      <c r="H10" s="305"/>
    </row>
    <row r="11" spans="1:22" ht="14.4" thickBot="1" x14ac:dyDescent="0.35"/>
    <row r="12" spans="1:22" ht="33.6" customHeight="1" x14ac:dyDescent="0.55000000000000004">
      <c r="B12" s="306" t="s">
        <v>192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</row>
    <row r="13" spans="1:22" ht="14.4" thickBot="1" x14ac:dyDescent="0.3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</row>
    <row r="14" spans="1:22" ht="21.6" customHeight="1" thickBot="1" x14ac:dyDescent="0.35">
      <c r="A14" s="213"/>
      <c r="B14" s="308" t="s">
        <v>193</v>
      </c>
      <c r="C14" s="310" t="s">
        <v>194</v>
      </c>
      <c r="D14" s="214"/>
      <c r="E14" s="312" t="s">
        <v>195</v>
      </c>
      <c r="F14" s="312"/>
      <c r="G14" s="312"/>
      <c r="H14" s="313"/>
      <c r="I14" s="238"/>
      <c r="J14" s="314" t="s">
        <v>196</v>
      </c>
      <c r="K14" s="312"/>
      <c r="L14" s="312"/>
      <c r="M14" s="312"/>
      <c r="N14" s="239"/>
      <c r="O14" s="315" t="s">
        <v>197</v>
      </c>
      <c r="P14" s="324"/>
      <c r="Q14" s="324"/>
      <c r="R14" s="325" t="s">
        <v>198</v>
      </c>
      <c r="S14" s="325"/>
      <c r="T14" s="325"/>
      <c r="U14" s="324"/>
      <c r="V14" s="213"/>
    </row>
    <row r="15" spans="1:22" ht="31.8" thickBot="1" x14ac:dyDescent="0.35">
      <c r="A15" s="213"/>
      <c r="B15" s="309"/>
      <c r="C15" s="311"/>
      <c r="D15" s="214"/>
      <c r="E15" s="240" t="s">
        <v>199</v>
      </c>
      <c r="F15" s="240" t="s">
        <v>200</v>
      </c>
      <c r="G15" s="240" t="s">
        <v>201</v>
      </c>
      <c r="H15" s="241" t="s">
        <v>202</v>
      </c>
      <c r="I15" s="242"/>
      <c r="J15" s="243" t="s">
        <v>199</v>
      </c>
      <c r="K15" s="240" t="s">
        <v>203</v>
      </c>
      <c r="L15" s="240" t="s">
        <v>201</v>
      </c>
      <c r="M15" s="239" t="s">
        <v>202</v>
      </c>
      <c r="N15" s="240"/>
      <c r="O15" s="316"/>
      <c r="P15" s="324"/>
      <c r="Q15" s="324"/>
      <c r="R15" s="326" t="s">
        <v>204</v>
      </c>
      <c r="S15" s="327"/>
      <c r="T15" s="217" t="s">
        <v>205</v>
      </c>
      <c r="U15" s="324"/>
      <c r="V15" s="213"/>
    </row>
    <row r="16" spans="1:22" x14ac:dyDescent="0.3">
      <c r="A16" s="213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324"/>
      <c r="Q16" s="324"/>
      <c r="R16" s="219"/>
      <c r="S16" s="219"/>
      <c r="T16" s="220"/>
      <c r="U16" s="324"/>
    </row>
    <row r="17" spans="1:22" ht="18" x14ac:dyDescent="0.3">
      <c r="A17" s="213"/>
      <c r="B17" s="244" t="s">
        <v>206</v>
      </c>
      <c r="C17" s="221">
        <v>200000</v>
      </c>
      <c r="D17" s="222"/>
      <c r="E17" s="248">
        <v>50000</v>
      </c>
      <c r="F17" s="223">
        <v>0</v>
      </c>
      <c r="G17" s="250">
        <f t="shared" ref="G17:G24" si="0">C17-E17-F17</f>
        <v>150000</v>
      </c>
      <c r="H17" s="246">
        <f>G17*$T$17</f>
        <v>0</v>
      </c>
      <c r="I17" s="216"/>
      <c r="J17" s="248">
        <v>75000</v>
      </c>
      <c r="K17" s="224"/>
      <c r="L17" s="250">
        <f>C17-J17-K17</f>
        <v>125000</v>
      </c>
      <c r="M17" s="246">
        <f>L17*$T$30</f>
        <v>0</v>
      </c>
      <c r="O17" s="245" t="str">
        <f t="shared" ref="O17:O24" si="1">IF(M17&lt;H17, "New Regime", (IF(H17=M17, "Choose Any", "Old Regime")))</f>
        <v>Choose Any</v>
      </c>
      <c r="P17" s="324"/>
      <c r="Q17" s="324"/>
      <c r="R17" s="299" t="s">
        <v>207</v>
      </c>
      <c r="S17" s="300"/>
      <c r="T17" s="225">
        <v>0</v>
      </c>
      <c r="U17" s="324"/>
      <c r="V17" s="213"/>
    </row>
    <row r="18" spans="1:22" ht="18" x14ac:dyDescent="0.3">
      <c r="A18" s="213"/>
      <c r="B18" s="244" t="s">
        <v>208</v>
      </c>
      <c r="C18" s="226">
        <v>270000</v>
      </c>
      <c r="D18" s="222"/>
      <c r="E18" s="248">
        <v>50000</v>
      </c>
      <c r="F18" s="223">
        <v>0</v>
      </c>
      <c r="G18" s="250">
        <f t="shared" si="0"/>
        <v>220000</v>
      </c>
      <c r="H18" s="246">
        <f t="shared" ref="H18:H19" si="2">G18*$T$17</f>
        <v>0</v>
      </c>
      <c r="I18" s="216"/>
      <c r="J18" s="248">
        <v>75000</v>
      </c>
      <c r="K18" s="224"/>
      <c r="L18" s="250">
        <f t="shared" ref="L18:L24" si="3">C18-J18-K18</f>
        <v>195000</v>
      </c>
      <c r="M18" s="246">
        <f t="shared" ref="M18:M19" si="4">L18*$T$30</f>
        <v>0</v>
      </c>
      <c r="O18" s="245" t="str">
        <f t="shared" si="1"/>
        <v>Choose Any</v>
      </c>
      <c r="P18" s="324"/>
      <c r="Q18" s="324"/>
      <c r="R18" s="301" t="s">
        <v>209</v>
      </c>
      <c r="S18" s="302"/>
      <c r="T18" s="227">
        <v>0.05</v>
      </c>
      <c r="U18" s="324"/>
      <c r="V18" s="213"/>
    </row>
    <row r="19" spans="1:22" ht="18" x14ac:dyDescent="0.3">
      <c r="A19" s="213"/>
      <c r="B19" s="244" t="s">
        <v>210</v>
      </c>
      <c r="C19" s="226">
        <v>480000</v>
      </c>
      <c r="D19" s="222"/>
      <c r="E19" s="248">
        <v>50000</v>
      </c>
      <c r="F19" s="223">
        <v>0</v>
      </c>
      <c r="G19" s="250">
        <f t="shared" si="0"/>
        <v>430000</v>
      </c>
      <c r="H19" s="246">
        <f t="shared" si="2"/>
        <v>0</v>
      </c>
      <c r="I19" s="216"/>
      <c r="J19" s="248">
        <v>75000</v>
      </c>
      <c r="K19" s="224"/>
      <c r="L19" s="250">
        <f t="shared" si="3"/>
        <v>405000</v>
      </c>
      <c r="M19" s="246">
        <f t="shared" si="4"/>
        <v>0</v>
      </c>
      <c r="O19" s="245" t="str">
        <f t="shared" si="1"/>
        <v>Choose Any</v>
      </c>
      <c r="P19" s="324"/>
      <c r="Q19" s="324"/>
      <c r="R19" s="301" t="s">
        <v>211</v>
      </c>
      <c r="S19" s="302"/>
      <c r="T19" s="227">
        <v>0.2</v>
      </c>
      <c r="U19" s="324"/>
      <c r="V19" s="213"/>
    </row>
    <row r="20" spans="1:22" ht="18" x14ac:dyDescent="0.3">
      <c r="A20" s="213"/>
      <c r="B20" s="244" t="s">
        <v>212</v>
      </c>
      <c r="C20" s="226">
        <v>600000</v>
      </c>
      <c r="D20" s="222"/>
      <c r="E20" s="248">
        <v>50000</v>
      </c>
      <c r="F20" s="223">
        <v>50000</v>
      </c>
      <c r="G20" s="250">
        <f t="shared" si="0"/>
        <v>500000</v>
      </c>
      <c r="H20" s="246">
        <f>IF(G20&lt;=500000, 0, (12500+(G20-500000)*$T$19))</f>
        <v>0</v>
      </c>
      <c r="I20" s="216"/>
      <c r="J20" s="248">
        <v>75000</v>
      </c>
      <c r="K20" s="224"/>
      <c r="L20" s="250">
        <f t="shared" si="3"/>
        <v>525000</v>
      </c>
      <c r="M20" s="246">
        <f>L20*$T$30</f>
        <v>0</v>
      </c>
      <c r="O20" s="245" t="str">
        <f t="shared" si="1"/>
        <v>Choose Any</v>
      </c>
      <c r="P20" s="324"/>
      <c r="Q20" s="324"/>
      <c r="R20" s="303" t="s">
        <v>213</v>
      </c>
      <c r="S20" s="304"/>
      <c r="T20" s="228">
        <v>0.3</v>
      </c>
      <c r="U20" s="324"/>
      <c r="V20" s="213"/>
    </row>
    <row r="21" spans="1:22" ht="18" x14ac:dyDescent="0.3">
      <c r="A21" s="213"/>
      <c r="B21" s="244" t="s">
        <v>214</v>
      </c>
      <c r="C21" s="226">
        <v>900000</v>
      </c>
      <c r="D21" s="222"/>
      <c r="E21" s="248">
        <v>50000</v>
      </c>
      <c r="F21" s="223">
        <v>300000</v>
      </c>
      <c r="G21" s="250">
        <f t="shared" si="0"/>
        <v>550000</v>
      </c>
      <c r="H21" s="246">
        <f>IF(G21&lt;=500000, 0, (12500+(G21-500000)*$T$19))</f>
        <v>22500</v>
      </c>
      <c r="I21" s="216"/>
      <c r="J21" s="248">
        <v>75000</v>
      </c>
      <c r="K21" s="224"/>
      <c r="L21" s="250">
        <f t="shared" si="3"/>
        <v>825000</v>
      </c>
      <c r="M21" s="246">
        <f>IF(L21&lt;=700000, 0, (20000+(L21-700000)*$T$32))</f>
        <v>32500</v>
      </c>
      <c r="O21" s="252" t="str">
        <f t="shared" si="1"/>
        <v>Old Regime</v>
      </c>
      <c r="P21" s="324"/>
      <c r="Q21" s="324"/>
      <c r="R21" s="329" t="s">
        <v>215</v>
      </c>
      <c r="S21" s="329"/>
      <c r="T21" s="229"/>
      <c r="U21" s="324"/>
      <c r="V21" s="213"/>
    </row>
    <row r="22" spans="1:22" ht="18" x14ac:dyDescent="0.3">
      <c r="A22" s="213"/>
      <c r="B22" s="244" t="s">
        <v>216</v>
      </c>
      <c r="C22" s="226">
        <v>1100000</v>
      </c>
      <c r="D22" s="222"/>
      <c r="E22" s="248">
        <v>50000</v>
      </c>
      <c r="F22" s="223">
        <v>300000</v>
      </c>
      <c r="G22" s="250">
        <f t="shared" si="0"/>
        <v>750000</v>
      </c>
      <c r="H22" s="246">
        <f>IF(G22&lt;=500000, 0, IF(AND(G22&gt;500000, G22&lt;=1000000), (12500+(G22-500000)*$T$19), (12500+100000+(G22-1000000)*$T$20)))</f>
        <v>62500</v>
      </c>
      <c r="I22" s="216"/>
      <c r="J22" s="248">
        <v>75000</v>
      </c>
      <c r="K22" s="224"/>
      <c r="L22" s="250">
        <f t="shared" si="3"/>
        <v>1025000</v>
      </c>
      <c r="M22" s="246">
        <f>IF(L22&lt;=700000, 0, IF(AND(L22&gt;700000, L22&lt;=1000000), (20000+(L22-700000)*$T$32), (20000+30000+(L22-1000000)*$T$33)))</f>
        <v>53750</v>
      </c>
      <c r="O22" s="245" t="str">
        <f t="shared" si="1"/>
        <v>New Regime</v>
      </c>
      <c r="P22" s="324"/>
      <c r="Q22" s="324"/>
      <c r="R22" s="330" t="s">
        <v>217</v>
      </c>
      <c r="S22" s="330"/>
      <c r="T22" s="229"/>
      <c r="U22" s="324"/>
      <c r="V22" s="213"/>
    </row>
    <row r="23" spans="1:22" ht="18" x14ac:dyDescent="0.3">
      <c r="A23" s="213"/>
      <c r="B23" s="244" t="s">
        <v>218</v>
      </c>
      <c r="C23" s="226">
        <v>1200000</v>
      </c>
      <c r="D23" s="222"/>
      <c r="E23" s="248">
        <v>50000</v>
      </c>
      <c r="F23" s="223">
        <v>425000</v>
      </c>
      <c r="G23" s="250">
        <f t="shared" si="0"/>
        <v>725000</v>
      </c>
      <c r="H23" s="246">
        <f>IF(G23&lt;=500000, 0, IF(AND(G23&gt;500000, G23&lt;=1000000), (12500+(G23-500000)*$T$19), (12500+100000+(G23-1000000)*$T$20)))</f>
        <v>57500</v>
      </c>
      <c r="I23" s="216"/>
      <c r="J23" s="248">
        <v>75000</v>
      </c>
      <c r="K23" s="224"/>
      <c r="L23" s="250">
        <f t="shared" si="3"/>
        <v>1125000</v>
      </c>
      <c r="M23" s="246">
        <f>IF(L23&lt;=700000, 0, IF(AND(L23&gt;700000, L23&lt;=1000000), (20000+(L23-700000)*$T$32), IF(AND(L23&gt;1000000, L23&lt;=1200000), (20000+30000+(L23-1000000)*$T$33), (20000+30000+30000+(L23-1200000)*$T$34))))</f>
        <v>68750</v>
      </c>
      <c r="O23" s="245" t="str">
        <f t="shared" si="1"/>
        <v>Old Regime</v>
      </c>
      <c r="P23" s="324"/>
      <c r="Q23" s="324"/>
      <c r="R23" s="331" t="s">
        <v>219</v>
      </c>
      <c r="S23" s="331"/>
      <c r="T23" s="331"/>
      <c r="U23" s="324"/>
      <c r="V23" s="213"/>
    </row>
    <row r="24" spans="1:22" ht="18.600000000000001" thickBot="1" x14ac:dyDescent="0.35">
      <c r="A24" s="213"/>
      <c r="B24" s="244" t="s">
        <v>220</v>
      </c>
      <c r="C24" s="226">
        <v>1500000</v>
      </c>
      <c r="D24" s="222"/>
      <c r="E24" s="249">
        <v>50000</v>
      </c>
      <c r="F24" s="230">
        <v>450000</v>
      </c>
      <c r="G24" s="251">
        <f t="shared" si="0"/>
        <v>1000000</v>
      </c>
      <c r="H24" s="247">
        <f>IF(G24&lt;=500000, 0, IF(AND(G24&gt;500000, G24&lt;=1000000), (12500+(G24-500000)*$T$19), (12500+100000+(G24-1000000)*$T$20)))</f>
        <v>112500</v>
      </c>
      <c r="I24" s="216"/>
      <c r="J24" s="249">
        <v>75000</v>
      </c>
      <c r="K24" s="231"/>
      <c r="L24" s="251">
        <f t="shared" si="3"/>
        <v>1425000</v>
      </c>
      <c r="M24" s="247">
        <f>IF(L24&lt;=700000, 0, IF(AND(L24&gt;700000, L24&lt;=1000000), (20000+(L24-700000)*$T$32), IF(AND(L24&gt;1000000, L24&lt;=1200000), (50000+(L24-1000000)*$T$33), IF(AND(L24&gt;1200000, L24&lt;=1500000), (80000+(L24-1200000)*$T$34), (140000+(L24-1500000)*$T$35)))))</f>
        <v>125000</v>
      </c>
      <c r="O24" s="245" t="str">
        <f t="shared" si="1"/>
        <v>Old Regime</v>
      </c>
      <c r="P24" s="324"/>
      <c r="Q24" s="324"/>
      <c r="R24" s="332"/>
      <c r="S24" s="332"/>
      <c r="T24" s="332"/>
      <c r="U24" s="324"/>
      <c r="V24" s="213"/>
    </row>
    <row r="25" spans="1:22" x14ac:dyDescent="0.3">
      <c r="A25" s="213"/>
      <c r="B25" s="218"/>
      <c r="C25" s="218"/>
      <c r="D25" s="218"/>
      <c r="E25" s="218"/>
      <c r="F25" s="218"/>
      <c r="G25" s="232"/>
      <c r="H25" s="218"/>
      <c r="I25" s="218"/>
      <c r="J25" s="218"/>
      <c r="K25" s="218"/>
      <c r="L25" s="218"/>
      <c r="M25" s="218"/>
      <c r="N25" s="218"/>
      <c r="O25" s="232"/>
      <c r="P25" s="324"/>
      <c r="Q25" s="324"/>
      <c r="R25" s="332"/>
      <c r="S25" s="332"/>
      <c r="T25" s="332"/>
      <c r="U25" s="324"/>
      <c r="V25" s="213"/>
    </row>
    <row r="26" spans="1:22" x14ac:dyDescent="0.3">
      <c r="A26" s="213"/>
      <c r="B26" s="317"/>
      <c r="C26" s="317"/>
      <c r="D26" s="317"/>
      <c r="E26" s="317"/>
      <c r="F26" s="317"/>
      <c r="G26" s="232"/>
      <c r="H26" s="218"/>
      <c r="I26" s="218"/>
      <c r="J26" s="218"/>
      <c r="K26" s="218"/>
      <c r="L26" s="218"/>
      <c r="M26" s="218"/>
      <c r="N26" s="218"/>
      <c r="O26" s="232"/>
      <c r="P26" s="324"/>
      <c r="Q26" s="324"/>
      <c r="R26" s="332"/>
      <c r="S26" s="332"/>
      <c r="T26" s="332"/>
      <c r="U26" s="324"/>
      <c r="V26" s="213"/>
    </row>
    <row r="27" spans="1:22" ht="21.6" x14ac:dyDescent="0.3">
      <c r="A27" s="213"/>
      <c r="B27" s="253" t="s">
        <v>231</v>
      </c>
      <c r="C27" s="218"/>
      <c r="D27" s="218"/>
      <c r="E27" s="218"/>
      <c r="F27" s="218"/>
      <c r="G27" s="232"/>
      <c r="H27" s="218"/>
      <c r="I27" s="218"/>
      <c r="J27" s="218"/>
      <c r="K27" s="218"/>
      <c r="L27" s="218"/>
      <c r="M27" s="218"/>
      <c r="N27" s="218"/>
      <c r="O27" s="232"/>
      <c r="P27" s="324"/>
      <c r="Q27" s="324"/>
      <c r="R27" s="332"/>
      <c r="S27" s="332"/>
      <c r="T27" s="332"/>
      <c r="U27" s="324"/>
      <c r="V27" s="213"/>
    </row>
    <row r="28" spans="1:22" x14ac:dyDescent="0.3">
      <c r="A28" s="213"/>
      <c r="B28" s="320"/>
      <c r="C28" s="320"/>
      <c r="D28" s="320"/>
      <c r="E28" s="320"/>
      <c r="F28" s="218"/>
      <c r="G28" s="232"/>
      <c r="H28" s="218"/>
      <c r="I28" s="218"/>
      <c r="J28" s="320"/>
      <c r="K28" s="320"/>
      <c r="L28" s="320"/>
      <c r="M28" s="320"/>
      <c r="N28" s="215"/>
      <c r="O28" s="232"/>
      <c r="P28" s="324"/>
      <c r="Q28" s="324"/>
      <c r="R28" s="321" t="s">
        <v>221</v>
      </c>
      <c r="S28" s="321"/>
      <c r="T28" s="321"/>
      <c r="U28" s="324"/>
      <c r="V28" s="213"/>
    </row>
    <row r="29" spans="1:22" x14ac:dyDescent="0.3">
      <c r="A29" s="213"/>
      <c r="B29" s="317"/>
      <c r="C29" s="317"/>
      <c r="D29" s="317"/>
      <c r="E29" s="317"/>
      <c r="F29" s="218"/>
      <c r="G29" s="232"/>
      <c r="H29" s="234"/>
      <c r="I29" s="218"/>
      <c r="J29" s="317"/>
      <c r="K29" s="317"/>
      <c r="L29" s="317"/>
      <c r="M29" s="317"/>
      <c r="N29" s="233"/>
      <c r="O29" s="232"/>
      <c r="P29" s="324"/>
      <c r="Q29" s="324"/>
      <c r="R29" s="322" t="s">
        <v>204</v>
      </c>
      <c r="S29" s="323"/>
      <c r="T29" s="235" t="s">
        <v>205</v>
      </c>
      <c r="U29" s="324"/>
      <c r="V29" s="213"/>
    </row>
    <row r="30" spans="1:22" x14ac:dyDescent="0.3">
      <c r="A30" s="213"/>
      <c r="B30" s="317"/>
      <c r="C30" s="317"/>
      <c r="D30" s="317"/>
      <c r="E30" s="317"/>
      <c r="F30" s="218"/>
      <c r="G30" s="232"/>
      <c r="H30" s="218"/>
      <c r="I30" s="218"/>
      <c r="J30" s="317"/>
      <c r="K30" s="317"/>
      <c r="L30" s="317"/>
      <c r="M30" s="317"/>
      <c r="N30" s="233"/>
      <c r="O30" s="232"/>
      <c r="P30" s="324"/>
      <c r="Q30" s="324"/>
      <c r="R30" s="318" t="s">
        <v>222</v>
      </c>
      <c r="S30" s="319"/>
      <c r="T30" s="236">
        <v>0</v>
      </c>
      <c r="U30" s="324"/>
      <c r="V30" s="213"/>
    </row>
    <row r="31" spans="1:22" x14ac:dyDescent="0.3">
      <c r="A31" s="213"/>
      <c r="B31" s="317"/>
      <c r="C31" s="317"/>
      <c r="D31" s="317"/>
      <c r="E31" s="317"/>
      <c r="F31" s="218"/>
      <c r="G31" s="232"/>
      <c r="H31" s="218"/>
      <c r="I31" s="218"/>
      <c r="J31" s="218"/>
      <c r="K31" s="218"/>
      <c r="L31" s="218"/>
      <c r="M31" s="218"/>
      <c r="N31" s="218"/>
      <c r="O31" s="232"/>
      <c r="P31" s="324"/>
      <c r="Q31" s="324"/>
      <c r="R31" s="318" t="s">
        <v>223</v>
      </c>
      <c r="S31" s="319"/>
      <c r="T31" s="237">
        <v>0.05</v>
      </c>
      <c r="U31" s="324"/>
      <c r="V31" s="213"/>
    </row>
    <row r="32" spans="1:22" x14ac:dyDescent="0.3">
      <c r="A32" s="213"/>
      <c r="B32" s="317"/>
      <c r="C32" s="317"/>
      <c r="D32" s="317"/>
      <c r="E32" s="317"/>
      <c r="F32" s="218"/>
      <c r="G32" s="232"/>
      <c r="H32" s="218"/>
      <c r="I32" s="218"/>
      <c r="J32" s="218"/>
      <c r="K32" s="218"/>
      <c r="L32" s="218"/>
      <c r="M32" s="218"/>
      <c r="N32" s="218"/>
      <c r="O32" s="232"/>
      <c r="P32" s="324"/>
      <c r="Q32" s="324"/>
      <c r="R32" s="318" t="s">
        <v>224</v>
      </c>
      <c r="S32" s="319"/>
      <c r="T32" s="237">
        <v>0.1</v>
      </c>
      <c r="U32" s="324"/>
      <c r="V32" s="213"/>
    </row>
    <row r="33" spans="1:22" x14ac:dyDescent="0.3">
      <c r="A33" s="213"/>
      <c r="B33" s="317"/>
      <c r="C33" s="317"/>
      <c r="D33" s="317"/>
      <c r="E33" s="317"/>
      <c r="F33" s="218"/>
      <c r="G33" s="232"/>
      <c r="H33" s="218"/>
      <c r="I33" s="218"/>
      <c r="J33" s="218"/>
      <c r="K33" s="218"/>
      <c r="L33" s="218"/>
      <c r="M33" s="218"/>
      <c r="N33" s="218"/>
      <c r="O33" s="232"/>
      <c r="P33" s="324"/>
      <c r="Q33" s="324"/>
      <c r="R33" s="318" t="s">
        <v>225</v>
      </c>
      <c r="S33" s="319"/>
      <c r="T33" s="237">
        <v>0.15</v>
      </c>
      <c r="U33" s="324"/>
      <c r="V33" s="213"/>
    </row>
    <row r="34" spans="1:22" x14ac:dyDescent="0.3">
      <c r="A34" s="213"/>
      <c r="B34" s="317"/>
      <c r="C34" s="317"/>
      <c r="D34" s="317"/>
      <c r="E34" s="317"/>
      <c r="F34" s="317"/>
      <c r="G34" s="232"/>
      <c r="H34" s="218"/>
      <c r="I34" s="218"/>
      <c r="J34" s="218"/>
      <c r="K34" s="218"/>
      <c r="L34" s="218"/>
      <c r="M34" s="218"/>
      <c r="N34" s="218"/>
      <c r="O34" s="232"/>
      <c r="P34" s="324"/>
      <c r="Q34" s="324"/>
      <c r="R34" s="318" t="s">
        <v>226</v>
      </c>
      <c r="S34" s="319"/>
      <c r="T34" s="237">
        <v>0.2</v>
      </c>
      <c r="U34" s="324"/>
      <c r="V34" s="213"/>
    </row>
    <row r="35" spans="1:22" x14ac:dyDescent="0.3">
      <c r="A35" s="213"/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18" t="s">
        <v>227</v>
      </c>
      <c r="S35" s="319"/>
      <c r="T35" s="237">
        <v>0.3</v>
      </c>
      <c r="U35" s="324"/>
      <c r="V35" s="213"/>
    </row>
    <row r="36" spans="1:22" x14ac:dyDescent="0.3">
      <c r="A36" s="213"/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9" t="s">
        <v>228</v>
      </c>
      <c r="S36" s="329"/>
      <c r="T36" s="329"/>
      <c r="U36" s="324"/>
      <c r="V36" s="213"/>
    </row>
    <row r="37" spans="1:22" x14ac:dyDescent="0.3">
      <c r="A37" s="213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30" t="s">
        <v>229</v>
      </c>
      <c r="S37" s="330"/>
      <c r="T37" s="330"/>
      <c r="U37" s="324"/>
      <c r="V37" s="213"/>
    </row>
    <row r="38" spans="1:22" x14ac:dyDescent="0.3">
      <c r="A38" s="213"/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31" t="s">
        <v>230</v>
      </c>
      <c r="S38" s="331"/>
      <c r="T38" s="331"/>
      <c r="U38" s="324"/>
      <c r="V38" s="213"/>
    </row>
    <row r="39" spans="1:22" x14ac:dyDescent="0.3">
      <c r="A39" s="324"/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213"/>
    </row>
    <row r="40" spans="1:22" x14ac:dyDescent="0.3">
      <c r="A40" s="328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213"/>
    </row>
    <row r="41" spans="1:22" x14ac:dyDescent="0.3">
      <c r="A41" s="328"/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213"/>
    </row>
    <row r="42" spans="1:22" x14ac:dyDescent="0.3">
      <c r="A42" s="328"/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213"/>
    </row>
  </sheetData>
  <sheetProtection algorithmName="SHA-512" hashValue="4MnP/FN8XhiD85/+oR5C7t98QO9x8CnD65SL22RS8awzNQG+mq9eB8ihK2Iy7y32oK/2FIoPvTSB0Y5lvFd+Gg==" saltValue="19WS8FC6IchHC/ack/b8dA==" spinCount="100000" sheet="1" selectLockedCells="1"/>
  <mergeCells count="43">
    <mergeCell ref="A39:U39"/>
    <mergeCell ref="A40:U42"/>
    <mergeCell ref="B34:F34"/>
    <mergeCell ref="R34:S34"/>
    <mergeCell ref="B35:Q38"/>
    <mergeCell ref="R35:S35"/>
    <mergeCell ref="R36:T36"/>
    <mergeCell ref="R37:T37"/>
    <mergeCell ref="R38:T38"/>
    <mergeCell ref="U14:U38"/>
    <mergeCell ref="R21:S21"/>
    <mergeCell ref="R22:S22"/>
    <mergeCell ref="R23:T23"/>
    <mergeCell ref="R24:T27"/>
    <mergeCell ref="B31:E31"/>
    <mergeCell ref="R31:S31"/>
    <mergeCell ref="B32:E32"/>
    <mergeCell ref="R32:S32"/>
    <mergeCell ref="B33:E33"/>
    <mergeCell ref="R33:S33"/>
    <mergeCell ref="B26:F26"/>
    <mergeCell ref="B28:E28"/>
    <mergeCell ref="J28:M28"/>
    <mergeCell ref="R28:T28"/>
    <mergeCell ref="B29:E29"/>
    <mergeCell ref="J29:M30"/>
    <mergeCell ref="R29:S29"/>
    <mergeCell ref="B30:E30"/>
    <mergeCell ref="R30:S30"/>
    <mergeCell ref="P14:Q34"/>
    <mergeCell ref="R14:T14"/>
    <mergeCell ref="R15:S15"/>
    <mergeCell ref="R17:S17"/>
    <mergeCell ref="R18:S18"/>
    <mergeCell ref="R19:S19"/>
    <mergeCell ref="R20:S20"/>
    <mergeCell ref="H9:H10"/>
    <mergeCell ref="B12:O12"/>
    <mergeCell ref="B14:B15"/>
    <mergeCell ref="C14:C15"/>
    <mergeCell ref="E14:H14"/>
    <mergeCell ref="J14:M14"/>
    <mergeCell ref="O14:O15"/>
  </mergeCells>
  <dataValidations count="8">
    <dataValidation type="whole" allowBlank="1" showInputMessage="1" showErrorMessage="1" sqref="C17:D17" xr:uid="{0E6238B1-051C-41EB-8081-C4053B2D0BEF}">
      <formula1>0</formula1>
      <formula2>250000</formula2>
    </dataValidation>
    <dataValidation type="whole" allowBlank="1" showInputMessage="1" showErrorMessage="1" sqref="C18:D18" xr:uid="{0A3B2193-E5B2-4AB6-B14F-6F583A334EFE}">
      <formula1>250000</formula1>
      <formula2>300000</formula2>
    </dataValidation>
    <dataValidation type="whole" allowBlank="1" showInputMessage="1" showErrorMessage="1" sqref="C19:D19" xr:uid="{94580356-6A58-42E0-9B26-4968EA53396E}">
      <formula1>300000</formula1>
      <formula2>500000</formula2>
    </dataValidation>
    <dataValidation type="whole" allowBlank="1" showInputMessage="1" showErrorMessage="1" sqref="C20:D20" xr:uid="{B245E296-F140-48D1-AC73-723A3167042D}">
      <formula1>500000</formula1>
      <formula2>700000</formula2>
    </dataValidation>
    <dataValidation type="whole" allowBlank="1" showInputMessage="1" showErrorMessage="1" sqref="C21:D21" xr:uid="{E99E77B1-6A9E-421B-AF62-69C39E6C5203}">
      <formula1>700000</formula1>
      <formula2>1000000</formula2>
    </dataValidation>
    <dataValidation type="whole" allowBlank="1" showInputMessage="1" showErrorMessage="1" sqref="C22:D22" xr:uid="{9E9E619F-31FC-47C7-A35A-045A16E3D23D}">
      <formula1>1000000</formula1>
      <formula2>1200000</formula2>
    </dataValidation>
    <dataValidation type="whole" allowBlank="1" showInputMessage="1" showErrorMessage="1" sqref="C23:D23" xr:uid="{621DD9E4-C35B-44D7-A3F4-0D4725490DCD}">
      <formula1>1200000</formula1>
      <formula2>1500000</formula2>
    </dataValidation>
    <dataValidation type="whole" allowBlank="1" showInputMessage="1" showErrorMessage="1" sqref="C24:D24" xr:uid="{56A7D207-9B01-490C-BE5E-DF5F39784A30}">
      <formula1>1500000</formula1>
      <formula2>1000000000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B8F9-45AD-46EE-A23C-702AC356D76C}">
  <sheetPr codeName="Sheet9">
    <tabColor theme="5" tint="-0.249977111117893"/>
  </sheetPr>
  <dimension ref="A1:F30"/>
  <sheetViews>
    <sheetView showGridLines="0" showRowColHeaders="0" tabSelected="1" topLeftCell="A10" zoomScale="130" zoomScaleNormal="130" workbookViewId="0">
      <selection activeCell="C21" sqref="C21"/>
    </sheetView>
  </sheetViews>
  <sheetFormatPr defaultColWidth="8.6640625" defaultRowHeight="14.4" x14ac:dyDescent="0.3"/>
  <cols>
    <col min="1" max="1" width="1.33203125" style="22" customWidth="1"/>
    <col min="2" max="2" width="42.6640625" style="22" bestFit="1" customWidth="1"/>
    <col min="3" max="3" width="16.33203125" style="22" bestFit="1" customWidth="1"/>
    <col min="4" max="4" width="8.6640625" style="22"/>
    <col min="5" max="6" width="14.33203125" style="22" bestFit="1" customWidth="1"/>
    <col min="7" max="16384" width="8.6640625" style="22"/>
  </cols>
  <sheetData>
    <row r="1" spans="1:3" ht="7.2" customHeight="1" x14ac:dyDescent="0.3"/>
    <row r="2" spans="1:3" ht="14.7" customHeight="1" x14ac:dyDescent="0.3"/>
    <row r="3" spans="1:3" ht="14.7" customHeight="1" x14ac:dyDescent="0.3"/>
    <row r="4" spans="1:3" ht="14.7" customHeight="1" x14ac:dyDescent="0.3"/>
    <row r="5" spans="1:3" ht="14.7" customHeight="1" x14ac:dyDescent="0.3"/>
    <row r="6" spans="1:3" ht="14.7" customHeight="1" x14ac:dyDescent="0.3">
      <c r="C6" s="152" t="s">
        <v>1</v>
      </c>
    </row>
    <row r="7" spans="1:3" ht="14.7" customHeight="1" thickBot="1" x14ac:dyDescent="0.35"/>
    <row r="8" spans="1:3" ht="18.600000000000001" thickBot="1" x14ac:dyDescent="0.4">
      <c r="A8" s="23"/>
      <c r="B8" s="24" t="s">
        <v>172</v>
      </c>
      <c r="C8" s="25" t="s">
        <v>67</v>
      </c>
    </row>
    <row r="9" spans="1:3" ht="15.6" x14ac:dyDescent="0.3">
      <c r="B9" s="26" t="s">
        <v>173</v>
      </c>
      <c r="C9" s="172">
        <v>50000</v>
      </c>
    </row>
    <row r="10" spans="1:3" ht="15.6" x14ac:dyDescent="0.3">
      <c r="B10" s="27" t="s">
        <v>174</v>
      </c>
      <c r="C10" s="173"/>
    </row>
    <row r="11" spans="1:3" ht="15.6" x14ac:dyDescent="0.3">
      <c r="B11" s="27" t="s">
        <v>175</v>
      </c>
      <c r="C11" s="173"/>
    </row>
    <row r="12" spans="1:3" ht="16.2" thickBot="1" x14ac:dyDescent="0.35">
      <c r="B12" s="28" t="s">
        <v>176</v>
      </c>
      <c r="C12" s="174"/>
    </row>
    <row r="13" spans="1:3" ht="16.2" thickBot="1" x14ac:dyDescent="0.35">
      <c r="B13" s="29" t="s">
        <v>177</v>
      </c>
      <c r="C13" s="175">
        <f>C9-C10-C11-C12</f>
        <v>50000</v>
      </c>
    </row>
    <row r="14" spans="1:3" ht="7.2" customHeight="1" thickBot="1" x14ac:dyDescent="0.35">
      <c r="B14" s="30"/>
      <c r="C14" s="176"/>
    </row>
    <row r="15" spans="1:3" ht="15.6" x14ac:dyDescent="0.3">
      <c r="B15" s="177" t="s">
        <v>178</v>
      </c>
      <c r="C15" s="180">
        <v>1000000</v>
      </c>
    </row>
    <row r="16" spans="1:3" ht="15.6" x14ac:dyDescent="0.3">
      <c r="B16" s="178" t="s">
        <v>179</v>
      </c>
      <c r="C16" s="181">
        <v>0</v>
      </c>
    </row>
    <row r="17" spans="2:6" ht="16.2" thickBot="1" x14ac:dyDescent="0.35">
      <c r="B17" s="179" t="s">
        <v>180</v>
      </c>
      <c r="C17" s="182">
        <v>500000</v>
      </c>
      <c r="F17" s="32"/>
    </row>
    <row r="18" spans="2:6" ht="7.5" customHeight="1" thickBot="1" x14ac:dyDescent="0.35">
      <c r="B18" s="33"/>
      <c r="C18" s="31"/>
    </row>
    <row r="19" spans="2:6" ht="15.6" x14ac:dyDescent="0.3">
      <c r="B19" s="34" t="s">
        <v>181</v>
      </c>
      <c r="C19" s="136">
        <v>80</v>
      </c>
    </row>
    <row r="20" spans="2:6" ht="15.6" x14ac:dyDescent="0.3">
      <c r="B20" s="35" t="s">
        <v>182</v>
      </c>
      <c r="C20" s="210">
        <v>35</v>
      </c>
    </row>
    <row r="21" spans="2:6" ht="16.2" thickBot="1" x14ac:dyDescent="0.35">
      <c r="B21" s="36" t="s">
        <v>183</v>
      </c>
      <c r="C21" s="211">
        <f>C19-C20</f>
        <v>45</v>
      </c>
      <c r="F21" s="37"/>
    </row>
    <row r="22" spans="2:6" hidden="1" x14ac:dyDescent="0.3"/>
    <row r="23" spans="2:6" hidden="1" x14ac:dyDescent="0.3">
      <c r="B23" s="22" t="s">
        <v>184</v>
      </c>
      <c r="C23" s="38">
        <v>0.08</v>
      </c>
    </row>
    <row r="24" spans="2:6" hidden="1" x14ac:dyDescent="0.3">
      <c r="B24" s="22" t="s">
        <v>185</v>
      </c>
      <c r="C24" s="38">
        <v>0.06</v>
      </c>
    </row>
    <row r="25" spans="2:6" ht="15" hidden="1" thickBot="1" x14ac:dyDescent="0.35">
      <c r="B25" s="22" t="s">
        <v>186</v>
      </c>
      <c r="C25" s="39">
        <f>(1+C23)/(1+C24)-1</f>
        <v>1.8867924528301883E-2</v>
      </c>
      <c r="E25" s="37"/>
    </row>
    <row r="26" spans="2:6" ht="18" customHeight="1" thickBot="1" x14ac:dyDescent="0.35">
      <c r="B26" s="187" t="s">
        <v>187</v>
      </c>
      <c r="C26" s="188">
        <f>PV(C25,C21,(-C13*12),,1)+C15-C17</f>
        <v>18928599.241942193</v>
      </c>
    </row>
    <row r="27" spans="2:6" ht="4.95" customHeight="1" thickBot="1" x14ac:dyDescent="0.35">
      <c r="B27" s="183"/>
      <c r="C27" s="184"/>
    </row>
    <row r="28" spans="2:6" ht="19.2" customHeight="1" thickBot="1" x14ac:dyDescent="0.35">
      <c r="B28" s="185" t="s">
        <v>188</v>
      </c>
      <c r="C28" s="186">
        <f>C26-C16</f>
        <v>18928599.241942193</v>
      </c>
    </row>
    <row r="29" spans="2:6" x14ac:dyDescent="0.3">
      <c r="B29" s="40" t="s">
        <v>189</v>
      </c>
    </row>
    <row r="30" spans="2:6" x14ac:dyDescent="0.3">
      <c r="B30" s="40" t="s">
        <v>190</v>
      </c>
    </row>
  </sheetData>
  <sheetProtection algorithmName="SHA-512" hashValue="dBO8CnIIzXgbv1khYptpMkW98GnO0AqkLrUxJbdBJaSV9kB1C/VkM6oc4SkvQmF2bJ/5tli0xIZV1P0966u+qg==" saltValue="e3oDmKY4/uxh7kUaJiFmUw==" spinCount="100000" sheet="1" objects="1" scenarios="1" select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E5BB-1D42-476B-9316-85F3F208EDCD}">
  <sheetPr codeName="Sheet8">
    <tabColor theme="5" tint="0.59999389629810485"/>
  </sheetPr>
  <dimension ref="B1:Q530"/>
  <sheetViews>
    <sheetView showGridLines="0" showRowColHeaders="0" zoomScale="115" zoomScaleNormal="115" workbookViewId="0">
      <selection activeCell="C13" sqref="C13"/>
    </sheetView>
  </sheetViews>
  <sheetFormatPr defaultColWidth="8.6640625" defaultRowHeight="14.4" x14ac:dyDescent="0.3"/>
  <cols>
    <col min="1" max="1" width="1.33203125" customWidth="1"/>
    <col min="2" max="2" width="28.88671875" customWidth="1"/>
    <col min="3" max="3" width="16.44140625" customWidth="1"/>
    <col min="4" max="4" width="13.33203125" bestFit="1" customWidth="1"/>
    <col min="5" max="5" width="20.6640625" customWidth="1"/>
    <col min="6" max="6" width="18" customWidth="1"/>
    <col min="7" max="7" width="0.109375" customWidth="1"/>
    <col min="8" max="8" width="4.5546875" customWidth="1"/>
    <col min="16" max="16" width="12.33203125" hidden="1" customWidth="1"/>
    <col min="17" max="18" width="0" hidden="1" customWidth="1"/>
  </cols>
  <sheetData>
    <row r="1" spans="2:17" ht="7.2" customHeight="1" x14ac:dyDescent="0.3"/>
    <row r="6" spans="2:17" x14ac:dyDescent="0.3">
      <c r="D6" s="152" t="s">
        <v>1</v>
      </c>
    </row>
    <row r="8" spans="2:17" ht="15" thickBot="1" x14ac:dyDescent="0.35"/>
    <row r="9" spans="2:17" ht="15.6" x14ac:dyDescent="0.3">
      <c r="B9" s="41" t="s">
        <v>149</v>
      </c>
      <c r="C9" s="137">
        <v>3000000</v>
      </c>
    </row>
    <row r="10" spans="2:17" ht="15.6" x14ac:dyDescent="0.3">
      <c r="B10" s="42" t="s">
        <v>150</v>
      </c>
      <c r="C10" s="138">
        <v>0.09</v>
      </c>
    </row>
    <row r="11" spans="2:17" ht="15" hidden="1" customHeight="1" x14ac:dyDescent="0.3">
      <c r="B11" s="43" t="s">
        <v>151</v>
      </c>
      <c r="C11" s="139">
        <f>C10/G12</f>
        <v>7.4999999999999997E-3</v>
      </c>
    </row>
    <row r="12" spans="2:17" ht="15.6" x14ac:dyDescent="0.3">
      <c r="B12" s="43" t="s">
        <v>152</v>
      </c>
      <c r="C12" s="140" t="s">
        <v>153</v>
      </c>
      <c r="G12">
        <f>VLOOKUP(C12,P13:Q16,2,FALSE)</f>
        <v>12</v>
      </c>
    </row>
    <row r="13" spans="2:17" ht="16.2" thickBot="1" x14ac:dyDescent="0.35">
      <c r="B13" s="43" t="s">
        <v>154</v>
      </c>
      <c r="C13" s="140">
        <v>15</v>
      </c>
      <c r="P13" t="s">
        <v>153</v>
      </c>
      <c r="Q13">
        <v>12</v>
      </c>
    </row>
    <row r="14" spans="2:17" ht="15.6" hidden="1" x14ac:dyDescent="0.3">
      <c r="B14" s="43" t="s">
        <v>155</v>
      </c>
      <c r="C14" s="44">
        <f>C13*G12</f>
        <v>180</v>
      </c>
      <c r="P14" t="s">
        <v>156</v>
      </c>
      <c r="Q14">
        <v>4</v>
      </c>
    </row>
    <row r="15" spans="2:17" ht="16.2" thickBot="1" x14ac:dyDescent="0.35">
      <c r="B15" s="43" t="s">
        <v>70</v>
      </c>
      <c r="C15" s="45">
        <f>PMT(C11,C14,-C9)</f>
        <v>30427.997524853548</v>
      </c>
      <c r="D15" s="46"/>
      <c r="P15" t="s">
        <v>157</v>
      </c>
      <c r="Q15">
        <v>2</v>
      </c>
    </row>
    <row r="16" spans="2:17" ht="16.2" thickBot="1" x14ac:dyDescent="0.35">
      <c r="B16" s="29" t="s">
        <v>158</v>
      </c>
      <c r="C16" s="47">
        <f>SUM(D19:D512)</f>
        <v>2477039.5544736725</v>
      </c>
      <c r="P16" t="s">
        <v>159</v>
      </c>
      <c r="Q16">
        <v>1</v>
      </c>
    </row>
    <row r="17" spans="2:6" ht="15" thickBot="1" x14ac:dyDescent="0.35"/>
    <row r="18" spans="2:6" ht="6" hidden="1" customHeight="1" x14ac:dyDescent="0.3">
      <c r="B18" s="48" t="s">
        <v>160</v>
      </c>
      <c r="C18" t="s">
        <v>161</v>
      </c>
      <c r="D18" t="s">
        <v>162</v>
      </c>
      <c r="E18" t="s">
        <v>163</v>
      </c>
      <c r="F18" s="49">
        <f>'Retire with Ease'!$C$25</f>
        <v>34039.933214024451</v>
      </c>
    </row>
    <row r="19" spans="2:6" ht="6" hidden="1" customHeight="1" x14ac:dyDescent="0.3">
      <c r="B19">
        <v>1</v>
      </c>
      <c r="C19" s="46">
        <f>C9</f>
        <v>3000000</v>
      </c>
      <c r="D19" s="46">
        <f>C19*$C$11</f>
        <v>22500</v>
      </c>
      <c r="E19" s="46">
        <f>$C$15</f>
        <v>30427.997524853548</v>
      </c>
      <c r="F19" s="46">
        <f>C19+D19-E19</f>
        <v>2992072.0024751467</v>
      </c>
    </row>
    <row r="20" spans="2:6" ht="6" hidden="1" customHeight="1" x14ac:dyDescent="0.3">
      <c r="B20">
        <f>IF(B19&lt;$C$14,B19+1,"")</f>
        <v>2</v>
      </c>
      <c r="C20" s="46">
        <f>IF(COUNT(B20)=1,F19,"")</f>
        <v>2992072.0024751467</v>
      </c>
      <c r="D20" s="46">
        <f>IF(COUNT(B20)=1,C20*$C$11,"")</f>
        <v>22440.540018563599</v>
      </c>
      <c r="E20" s="46">
        <f>IF(COUNT(B20)=1,$C$15,"")</f>
        <v>30427.997524853548</v>
      </c>
      <c r="F20" s="46">
        <f>IF(COUNT(B20)=1,C20+D20-E20,"")</f>
        <v>2984084.544968857</v>
      </c>
    </row>
    <row r="21" spans="2:6" ht="6" hidden="1" customHeight="1" x14ac:dyDescent="0.3">
      <c r="B21">
        <f t="shared" ref="B21:B84" si="0">IF(B20&lt;$C$14,B20+1,"")</f>
        <v>3</v>
      </c>
      <c r="C21" s="46">
        <f t="shared" ref="C21:C84" si="1">IF(COUNT(B21)=1,F20,"")</f>
        <v>2984084.544968857</v>
      </c>
      <c r="D21" s="46">
        <f t="shared" ref="D21:D84" si="2">IF(COUNT(B21)=1,C21*$C$11,"")</f>
        <v>22380.634087266426</v>
      </c>
      <c r="E21" s="46">
        <f t="shared" ref="E21:E84" si="3">IF(COUNT(B21)=1,$C$15,"")</f>
        <v>30427.997524853548</v>
      </c>
      <c r="F21" s="46">
        <f t="shared" ref="F21:F84" si="4">IF(COUNT(B21)=1,C21+D21-E21,"")</f>
        <v>2976037.18153127</v>
      </c>
    </row>
    <row r="22" spans="2:6" ht="6" hidden="1" customHeight="1" x14ac:dyDescent="0.3">
      <c r="B22">
        <f t="shared" si="0"/>
        <v>4</v>
      </c>
      <c r="C22" s="46">
        <f t="shared" si="1"/>
        <v>2976037.18153127</v>
      </c>
      <c r="D22" s="46">
        <f t="shared" si="2"/>
        <v>22320.278861484523</v>
      </c>
      <c r="E22" s="46">
        <f t="shared" si="3"/>
        <v>30427.997524853548</v>
      </c>
      <c r="F22" s="46">
        <f t="shared" si="4"/>
        <v>2967929.4628679012</v>
      </c>
    </row>
    <row r="23" spans="2:6" ht="6" hidden="1" customHeight="1" x14ac:dyDescent="0.3">
      <c r="B23">
        <f>IF(B22&lt;$C$14,B22+1,"")</f>
        <v>5</v>
      </c>
      <c r="C23" s="46">
        <f>IF(COUNT(B23)=1,F22,"")</f>
        <v>2967929.4628679012</v>
      </c>
      <c r="D23" s="46">
        <f t="shared" si="2"/>
        <v>22259.470971509258</v>
      </c>
      <c r="E23" s="46">
        <f t="shared" si="3"/>
        <v>30427.997524853548</v>
      </c>
      <c r="F23" s="46">
        <f t="shared" si="4"/>
        <v>2959760.9363145572</v>
      </c>
    </row>
    <row r="24" spans="2:6" ht="6" hidden="1" customHeight="1" x14ac:dyDescent="0.3">
      <c r="B24">
        <f t="shared" si="0"/>
        <v>6</v>
      </c>
      <c r="C24" s="46">
        <f>IF(COUNT(B24)=1,F23,"")</f>
        <v>2959760.9363145572</v>
      </c>
      <c r="D24" s="46">
        <f t="shared" si="2"/>
        <v>22198.20702235918</v>
      </c>
      <c r="E24" s="46">
        <f t="shared" si="3"/>
        <v>30427.997524853548</v>
      </c>
      <c r="F24" s="46">
        <f t="shared" si="4"/>
        <v>2951531.145812063</v>
      </c>
    </row>
    <row r="25" spans="2:6" ht="6" hidden="1" customHeight="1" x14ac:dyDescent="0.3">
      <c r="B25">
        <f t="shared" si="0"/>
        <v>7</v>
      </c>
      <c r="C25" s="46">
        <f t="shared" si="1"/>
        <v>2951531.145812063</v>
      </c>
      <c r="D25" s="46">
        <f t="shared" si="2"/>
        <v>22136.48359359047</v>
      </c>
      <c r="E25" s="46">
        <f t="shared" si="3"/>
        <v>30427.997524853548</v>
      </c>
      <c r="F25" s="46">
        <f t="shared" si="4"/>
        <v>2943239.6318808002</v>
      </c>
    </row>
    <row r="26" spans="2:6" ht="6" hidden="1" customHeight="1" x14ac:dyDescent="0.3">
      <c r="B26">
        <f t="shared" si="0"/>
        <v>8</v>
      </c>
      <c r="C26" s="46">
        <f t="shared" si="1"/>
        <v>2943239.6318808002</v>
      </c>
      <c r="D26" s="46">
        <f t="shared" si="2"/>
        <v>22074.297239105999</v>
      </c>
      <c r="E26" s="46">
        <f t="shared" si="3"/>
        <v>30427.997524853548</v>
      </c>
      <c r="F26" s="46">
        <f t="shared" si="4"/>
        <v>2934885.9315950531</v>
      </c>
    </row>
    <row r="27" spans="2:6" ht="6" hidden="1" customHeight="1" x14ac:dyDescent="0.3">
      <c r="B27">
        <f t="shared" si="0"/>
        <v>9</v>
      </c>
      <c r="C27" s="46">
        <f t="shared" si="1"/>
        <v>2934885.9315950531</v>
      </c>
      <c r="D27" s="46">
        <f t="shared" si="2"/>
        <v>22011.644486962898</v>
      </c>
      <c r="E27" s="46">
        <f t="shared" si="3"/>
        <v>30427.997524853548</v>
      </c>
      <c r="F27" s="46">
        <f t="shared" si="4"/>
        <v>2926469.5785571625</v>
      </c>
    </row>
    <row r="28" spans="2:6" ht="6" hidden="1" customHeight="1" x14ac:dyDescent="0.3">
      <c r="B28">
        <f t="shared" si="0"/>
        <v>10</v>
      </c>
      <c r="C28" s="46">
        <f t="shared" si="1"/>
        <v>2926469.5785571625</v>
      </c>
      <c r="D28" s="46">
        <f t="shared" si="2"/>
        <v>21948.521839178717</v>
      </c>
      <c r="E28" s="46">
        <f t="shared" si="3"/>
        <v>30427.997524853548</v>
      </c>
      <c r="F28" s="46">
        <f t="shared" si="4"/>
        <v>2917990.1028714878</v>
      </c>
    </row>
    <row r="29" spans="2:6" ht="6" hidden="1" customHeight="1" x14ac:dyDescent="0.3">
      <c r="B29">
        <f t="shared" si="0"/>
        <v>11</v>
      </c>
      <c r="C29" s="46">
        <f t="shared" si="1"/>
        <v>2917990.1028714878</v>
      </c>
      <c r="D29" s="46">
        <f t="shared" si="2"/>
        <v>21884.925771536156</v>
      </c>
      <c r="E29" s="46">
        <f t="shared" si="3"/>
        <v>30427.997524853548</v>
      </c>
      <c r="F29" s="46">
        <f t="shared" si="4"/>
        <v>2909447.0311181708</v>
      </c>
    </row>
    <row r="30" spans="2:6" ht="6" hidden="1" customHeight="1" x14ac:dyDescent="0.3">
      <c r="B30">
        <f t="shared" si="0"/>
        <v>12</v>
      </c>
      <c r="C30" s="46">
        <f t="shared" si="1"/>
        <v>2909447.0311181708</v>
      </c>
      <c r="D30" s="46">
        <f t="shared" si="2"/>
        <v>21820.85273338628</v>
      </c>
      <c r="E30" s="46">
        <f t="shared" si="3"/>
        <v>30427.997524853548</v>
      </c>
      <c r="F30" s="46">
        <f t="shared" si="4"/>
        <v>2900839.8863267037</v>
      </c>
    </row>
    <row r="31" spans="2:6" ht="6" hidden="1" customHeight="1" x14ac:dyDescent="0.3">
      <c r="B31">
        <f t="shared" si="0"/>
        <v>13</v>
      </c>
      <c r="C31" s="46">
        <f t="shared" si="1"/>
        <v>2900839.8863267037</v>
      </c>
      <c r="D31" s="46">
        <f t="shared" si="2"/>
        <v>21756.299147450278</v>
      </c>
      <c r="E31" s="46">
        <f t="shared" si="3"/>
        <v>30427.997524853548</v>
      </c>
      <c r="F31" s="46">
        <f t="shared" si="4"/>
        <v>2892168.1879493007</v>
      </c>
    </row>
    <row r="32" spans="2:6" ht="6" hidden="1" customHeight="1" x14ac:dyDescent="0.3">
      <c r="B32">
        <f t="shared" si="0"/>
        <v>14</v>
      </c>
      <c r="C32" s="46">
        <f t="shared" si="1"/>
        <v>2892168.1879493007</v>
      </c>
      <c r="D32" s="46">
        <f t="shared" si="2"/>
        <v>21691.261409619754</v>
      </c>
      <c r="E32" s="46">
        <f t="shared" si="3"/>
        <v>30427.997524853548</v>
      </c>
      <c r="F32" s="46">
        <f t="shared" si="4"/>
        <v>2883431.4518340672</v>
      </c>
    </row>
    <row r="33" spans="2:6" ht="6" hidden="1" customHeight="1" x14ac:dyDescent="0.3">
      <c r="B33">
        <f t="shared" si="0"/>
        <v>15</v>
      </c>
      <c r="C33" s="46">
        <f t="shared" si="1"/>
        <v>2883431.4518340672</v>
      </c>
      <c r="D33" s="46">
        <f t="shared" si="2"/>
        <v>21625.735888755502</v>
      </c>
      <c r="E33" s="46">
        <f t="shared" si="3"/>
        <v>30427.997524853548</v>
      </c>
      <c r="F33" s="46">
        <f t="shared" si="4"/>
        <v>2874629.1901979693</v>
      </c>
    </row>
    <row r="34" spans="2:6" ht="6" hidden="1" customHeight="1" x14ac:dyDescent="0.3">
      <c r="B34">
        <f t="shared" si="0"/>
        <v>16</v>
      </c>
      <c r="C34" s="46">
        <f t="shared" si="1"/>
        <v>2874629.1901979693</v>
      </c>
      <c r="D34" s="46">
        <f t="shared" si="2"/>
        <v>21559.718926484769</v>
      </c>
      <c r="E34" s="46">
        <f t="shared" si="3"/>
        <v>30427.997524853548</v>
      </c>
      <c r="F34" s="46">
        <f t="shared" si="4"/>
        <v>2865760.9115996007</v>
      </c>
    </row>
    <row r="35" spans="2:6" ht="6" hidden="1" customHeight="1" x14ac:dyDescent="0.3">
      <c r="B35">
        <f t="shared" si="0"/>
        <v>17</v>
      </c>
      <c r="C35" s="46">
        <f t="shared" si="1"/>
        <v>2865760.9115996007</v>
      </c>
      <c r="D35" s="46">
        <f t="shared" si="2"/>
        <v>21493.206836997004</v>
      </c>
      <c r="E35" s="46">
        <f t="shared" si="3"/>
        <v>30427.997524853548</v>
      </c>
      <c r="F35" s="46">
        <f t="shared" si="4"/>
        <v>2856826.1209117444</v>
      </c>
    </row>
    <row r="36" spans="2:6" ht="6" hidden="1" customHeight="1" x14ac:dyDescent="0.3">
      <c r="B36">
        <f t="shared" si="0"/>
        <v>18</v>
      </c>
      <c r="C36" s="46">
        <f t="shared" si="1"/>
        <v>2856826.1209117444</v>
      </c>
      <c r="D36" s="46">
        <f t="shared" si="2"/>
        <v>21426.195906838082</v>
      </c>
      <c r="E36" s="46">
        <f t="shared" si="3"/>
        <v>30427.997524853548</v>
      </c>
      <c r="F36" s="46">
        <f t="shared" si="4"/>
        <v>2847824.319293729</v>
      </c>
    </row>
    <row r="37" spans="2:6" ht="6" hidden="1" customHeight="1" x14ac:dyDescent="0.3">
      <c r="B37">
        <f t="shared" si="0"/>
        <v>19</v>
      </c>
      <c r="C37" s="46">
        <f t="shared" si="1"/>
        <v>2847824.319293729</v>
      </c>
      <c r="D37" s="46">
        <f t="shared" si="2"/>
        <v>21358.682394702966</v>
      </c>
      <c r="E37" s="46">
        <f t="shared" si="3"/>
        <v>30427.997524853548</v>
      </c>
      <c r="F37" s="46">
        <f t="shared" si="4"/>
        <v>2838755.0041635786</v>
      </c>
    </row>
    <row r="38" spans="2:6" ht="6" hidden="1" customHeight="1" x14ac:dyDescent="0.3">
      <c r="B38">
        <f t="shared" si="0"/>
        <v>20</v>
      </c>
      <c r="C38" s="46">
        <f t="shared" si="1"/>
        <v>2838755.0041635786</v>
      </c>
      <c r="D38" s="46">
        <f t="shared" si="2"/>
        <v>21290.662531226841</v>
      </c>
      <c r="E38" s="46">
        <f t="shared" si="3"/>
        <v>30427.997524853548</v>
      </c>
      <c r="F38" s="46">
        <f t="shared" si="4"/>
        <v>2829617.6691699522</v>
      </c>
    </row>
    <row r="39" spans="2:6" ht="6" hidden="1" customHeight="1" x14ac:dyDescent="0.3">
      <c r="B39">
        <f t="shared" si="0"/>
        <v>21</v>
      </c>
      <c r="C39" s="46">
        <f t="shared" si="1"/>
        <v>2829617.6691699522</v>
      </c>
      <c r="D39" s="46">
        <f t="shared" si="2"/>
        <v>21222.132518774641</v>
      </c>
      <c r="E39" s="46">
        <f t="shared" si="3"/>
        <v>30427.997524853548</v>
      </c>
      <c r="F39" s="46">
        <f t="shared" si="4"/>
        <v>2820411.8041638737</v>
      </c>
    </row>
    <row r="40" spans="2:6" ht="6" hidden="1" customHeight="1" x14ac:dyDescent="0.3">
      <c r="B40">
        <f t="shared" si="0"/>
        <v>22</v>
      </c>
      <c r="C40" s="46">
        <f t="shared" si="1"/>
        <v>2820411.8041638737</v>
      </c>
      <c r="D40" s="46">
        <f t="shared" si="2"/>
        <v>21153.088531229052</v>
      </c>
      <c r="E40" s="46">
        <f t="shared" si="3"/>
        <v>30427.997524853548</v>
      </c>
      <c r="F40" s="46">
        <f t="shared" si="4"/>
        <v>2811136.8951702495</v>
      </c>
    </row>
    <row r="41" spans="2:6" ht="6" hidden="1" customHeight="1" x14ac:dyDescent="0.3">
      <c r="B41">
        <f t="shared" si="0"/>
        <v>23</v>
      </c>
      <c r="C41" s="46">
        <f t="shared" si="1"/>
        <v>2811136.8951702495</v>
      </c>
      <c r="D41" s="46">
        <f t="shared" si="2"/>
        <v>21083.526713776871</v>
      </c>
      <c r="E41" s="46">
        <f t="shared" si="3"/>
        <v>30427.997524853548</v>
      </c>
      <c r="F41" s="46">
        <f t="shared" si="4"/>
        <v>2801792.424359173</v>
      </c>
    </row>
    <row r="42" spans="2:6" ht="6" hidden="1" customHeight="1" x14ac:dyDescent="0.3">
      <c r="B42">
        <f t="shared" si="0"/>
        <v>24</v>
      </c>
      <c r="C42" s="46">
        <f t="shared" si="1"/>
        <v>2801792.424359173</v>
      </c>
      <c r="D42" s="46">
        <f t="shared" si="2"/>
        <v>21013.443182693798</v>
      </c>
      <c r="E42" s="46">
        <f t="shared" si="3"/>
        <v>30427.997524853548</v>
      </c>
      <c r="F42" s="46">
        <f t="shared" si="4"/>
        <v>2792377.8700170135</v>
      </c>
    </row>
    <row r="43" spans="2:6" ht="6" hidden="1" customHeight="1" x14ac:dyDescent="0.3">
      <c r="B43">
        <f t="shared" si="0"/>
        <v>25</v>
      </c>
      <c r="C43" s="46">
        <f t="shared" si="1"/>
        <v>2792377.8700170135</v>
      </c>
      <c r="D43" s="46">
        <f t="shared" si="2"/>
        <v>20942.834025127602</v>
      </c>
      <c r="E43" s="46">
        <f t="shared" si="3"/>
        <v>30427.997524853548</v>
      </c>
      <c r="F43" s="46">
        <f t="shared" si="4"/>
        <v>2782892.706517288</v>
      </c>
    </row>
    <row r="44" spans="2:6" ht="6" hidden="1" customHeight="1" x14ac:dyDescent="0.3">
      <c r="B44">
        <f t="shared" si="0"/>
        <v>26</v>
      </c>
      <c r="C44" s="46">
        <f t="shared" si="1"/>
        <v>2782892.706517288</v>
      </c>
      <c r="D44" s="46">
        <f t="shared" si="2"/>
        <v>20871.695298879658</v>
      </c>
      <c r="E44" s="46">
        <f t="shared" si="3"/>
        <v>30427.997524853548</v>
      </c>
      <c r="F44" s="46">
        <f t="shared" si="4"/>
        <v>2773336.4042913145</v>
      </c>
    </row>
    <row r="45" spans="2:6" ht="6" hidden="1" customHeight="1" x14ac:dyDescent="0.3">
      <c r="B45">
        <f t="shared" si="0"/>
        <v>27</v>
      </c>
      <c r="C45" s="46">
        <f t="shared" si="1"/>
        <v>2773336.4042913145</v>
      </c>
      <c r="D45" s="46">
        <f t="shared" si="2"/>
        <v>20800.023032184858</v>
      </c>
      <c r="E45" s="46">
        <f t="shared" si="3"/>
        <v>30427.997524853548</v>
      </c>
      <c r="F45" s="46">
        <f t="shared" si="4"/>
        <v>2763708.4297986459</v>
      </c>
    </row>
    <row r="46" spans="2:6" ht="6" hidden="1" customHeight="1" x14ac:dyDescent="0.3">
      <c r="B46">
        <f t="shared" si="0"/>
        <v>28</v>
      </c>
      <c r="C46" s="46">
        <f t="shared" si="1"/>
        <v>2763708.4297986459</v>
      </c>
      <c r="D46" s="46">
        <f t="shared" si="2"/>
        <v>20727.813223489844</v>
      </c>
      <c r="E46" s="46">
        <f t="shared" si="3"/>
        <v>30427.997524853548</v>
      </c>
      <c r="F46" s="46">
        <f t="shared" si="4"/>
        <v>2754008.2454972826</v>
      </c>
    </row>
    <row r="47" spans="2:6" ht="6" hidden="1" customHeight="1" x14ac:dyDescent="0.3">
      <c r="B47">
        <f t="shared" si="0"/>
        <v>29</v>
      </c>
      <c r="C47" s="46">
        <f t="shared" si="1"/>
        <v>2754008.2454972826</v>
      </c>
      <c r="D47" s="46">
        <f t="shared" si="2"/>
        <v>20655.061841229617</v>
      </c>
      <c r="E47" s="46">
        <f t="shared" si="3"/>
        <v>30427.997524853548</v>
      </c>
      <c r="F47" s="46">
        <f t="shared" si="4"/>
        <v>2744235.3098136587</v>
      </c>
    </row>
    <row r="48" spans="2:6" ht="6" hidden="1" customHeight="1" x14ac:dyDescent="0.3">
      <c r="B48">
        <f t="shared" si="0"/>
        <v>30</v>
      </c>
      <c r="C48" s="46">
        <f t="shared" si="1"/>
        <v>2744235.3098136587</v>
      </c>
      <c r="D48" s="46">
        <f t="shared" si="2"/>
        <v>20581.76482360244</v>
      </c>
      <c r="E48" s="46">
        <f t="shared" si="3"/>
        <v>30427.997524853548</v>
      </c>
      <c r="F48" s="46">
        <f t="shared" si="4"/>
        <v>2734389.0771124079</v>
      </c>
    </row>
    <row r="49" spans="2:6" ht="6" hidden="1" customHeight="1" x14ac:dyDescent="0.3">
      <c r="B49">
        <f t="shared" si="0"/>
        <v>31</v>
      </c>
      <c r="C49" s="46">
        <f t="shared" si="1"/>
        <v>2734389.0771124079</v>
      </c>
      <c r="D49" s="46">
        <f t="shared" si="2"/>
        <v>20507.91807834306</v>
      </c>
      <c r="E49" s="46">
        <f t="shared" si="3"/>
        <v>30427.997524853548</v>
      </c>
      <c r="F49" s="46">
        <f t="shared" si="4"/>
        <v>2724468.9976658975</v>
      </c>
    </row>
    <row r="50" spans="2:6" ht="6" hidden="1" customHeight="1" x14ac:dyDescent="0.3">
      <c r="B50">
        <f t="shared" si="0"/>
        <v>32</v>
      </c>
      <c r="C50" s="46">
        <f t="shared" si="1"/>
        <v>2724468.9976658975</v>
      </c>
      <c r="D50" s="46">
        <f t="shared" si="2"/>
        <v>20433.51748249423</v>
      </c>
      <c r="E50" s="46">
        <f t="shared" si="3"/>
        <v>30427.997524853548</v>
      </c>
      <c r="F50" s="46">
        <f t="shared" si="4"/>
        <v>2714474.5176235382</v>
      </c>
    </row>
    <row r="51" spans="2:6" ht="6" hidden="1" customHeight="1" x14ac:dyDescent="0.3">
      <c r="B51">
        <f t="shared" si="0"/>
        <v>33</v>
      </c>
      <c r="C51" s="46">
        <f t="shared" si="1"/>
        <v>2714474.5176235382</v>
      </c>
      <c r="D51" s="46">
        <f t="shared" si="2"/>
        <v>20358.558882176534</v>
      </c>
      <c r="E51" s="46">
        <f t="shared" si="3"/>
        <v>30427.997524853548</v>
      </c>
      <c r="F51" s="46">
        <f t="shared" si="4"/>
        <v>2704405.0789808612</v>
      </c>
    </row>
    <row r="52" spans="2:6" ht="6" hidden="1" customHeight="1" x14ac:dyDescent="0.3">
      <c r="B52">
        <f t="shared" si="0"/>
        <v>34</v>
      </c>
      <c r="C52" s="46">
        <f t="shared" si="1"/>
        <v>2704405.0789808612</v>
      </c>
      <c r="D52" s="46">
        <f t="shared" si="2"/>
        <v>20283.038092356459</v>
      </c>
      <c r="E52" s="46">
        <f t="shared" si="3"/>
        <v>30427.997524853548</v>
      </c>
      <c r="F52" s="46">
        <f t="shared" si="4"/>
        <v>2694260.1195483645</v>
      </c>
    </row>
    <row r="53" spans="2:6" ht="6" hidden="1" customHeight="1" x14ac:dyDescent="0.3">
      <c r="B53">
        <f t="shared" si="0"/>
        <v>35</v>
      </c>
      <c r="C53" s="46">
        <f t="shared" si="1"/>
        <v>2694260.1195483645</v>
      </c>
      <c r="D53" s="46">
        <f t="shared" si="2"/>
        <v>20206.950896612732</v>
      </c>
      <c r="E53" s="46">
        <f t="shared" si="3"/>
        <v>30427.997524853548</v>
      </c>
      <c r="F53" s="46">
        <f t="shared" si="4"/>
        <v>2684039.072920124</v>
      </c>
    </row>
    <row r="54" spans="2:6" ht="6" hidden="1" customHeight="1" x14ac:dyDescent="0.3">
      <c r="B54">
        <f t="shared" si="0"/>
        <v>36</v>
      </c>
      <c r="C54" s="46">
        <f t="shared" si="1"/>
        <v>2684039.072920124</v>
      </c>
      <c r="D54" s="46">
        <f t="shared" si="2"/>
        <v>20130.29304690093</v>
      </c>
      <c r="E54" s="46">
        <f t="shared" si="3"/>
        <v>30427.997524853548</v>
      </c>
      <c r="F54" s="46">
        <f t="shared" si="4"/>
        <v>2673741.3684421717</v>
      </c>
    </row>
    <row r="55" spans="2:6" ht="6" hidden="1" customHeight="1" x14ac:dyDescent="0.3">
      <c r="B55">
        <f t="shared" si="0"/>
        <v>37</v>
      </c>
      <c r="C55" s="46">
        <f t="shared" si="1"/>
        <v>2673741.3684421717</v>
      </c>
      <c r="D55" s="46">
        <f t="shared" si="2"/>
        <v>20053.060263316289</v>
      </c>
      <c r="E55" s="46">
        <f t="shared" si="3"/>
        <v>30427.997524853548</v>
      </c>
      <c r="F55" s="46">
        <f t="shared" si="4"/>
        <v>2663366.4311806345</v>
      </c>
    </row>
    <row r="56" spans="2:6" ht="6" hidden="1" customHeight="1" x14ac:dyDescent="0.3">
      <c r="B56">
        <f t="shared" si="0"/>
        <v>38</v>
      </c>
      <c r="C56" s="46">
        <f t="shared" si="1"/>
        <v>2663366.4311806345</v>
      </c>
      <c r="D56" s="46">
        <f t="shared" si="2"/>
        <v>19975.24823385476</v>
      </c>
      <c r="E56" s="46">
        <f t="shared" si="3"/>
        <v>30427.997524853548</v>
      </c>
      <c r="F56" s="46">
        <f t="shared" si="4"/>
        <v>2652913.681889636</v>
      </c>
    </row>
    <row r="57" spans="2:6" ht="6" hidden="1" customHeight="1" x14ac:dyDescent="0.3">
      <c r="B57">
        <f t="shared" si="0"/>
        <v>39</v>
      </c>
      <c r="C57" s="46">
        <f t="shared" si="1"/>
        <v>2652913.681889636</v>
      </c>
      <c r="D57" s="46">
        <f t="shared" si="2"/>
        <v>19896.852614172269</v>
      </c>
      <c r="E57" s="46">
        <f t="shared" si="3"/>
        <v>30427.997524853548</v>
      </c>
      <c r="F57" s="46">
        <f t="shared" si="4"/>
        <v>2642382.5369789549</v>
      </c>
    </row>
    <row r="58" spans="2:6" ht="6" hidden="1" customHeight="1" x14ac:dyDescent="0.3">
      <c r="B58">
        <f t="shared" si="0"/>
        <v>40</v>
      </c>
      <c r="C58" s="46">
        <f t="shared" si="1"/>
        <v>2642382.5369789549</v>
      </c>
      <c r="D58" s="46">
        <f t="shared" si="2"/>
        <v>19817.86902734216</v>
      </c>
      <c r="E58" s="46">
        <f t="shared" si="3"/>
        <v>30427.997524853548</v>
      </c>
      <c r="F58" s="46">
        <f t="shared" si="4"/>
        <v>2631772.4084814438</v>
      </c>
    </row>
    <row r="59" spans="2:6" ht="6" hidden="1" customHeight="1" x14ac:dyDescent="0.3">
      <c r="B59">
        <f t="shared" si="0"/>
        <v>41</v>
      </c>
      <c r="C59" s="46">
        <f t="shared" si="1"/>
        <v>2631772.4084814438</v>
      </c>
      <c r="D59" s="46">
        <f t="shared" si="2"/>
        <v>19738.293063610829</v>
      </c>
      <c r="E59" s="46">
        <f t="shared" si="3"/>
        <v>30427.997524853548</v>
      </c>
      <c r="F59" s="46">
        <f t="shared" si="4"/>
        <v>2621082.7040202012</v>
      </c>
    </row>
    <row r="60" spans="2:6" ht="6" hidden="1" customHeight="1" x14ac:dyDescent="0.3">
      <c r="B60">
        <f t="shared" si="0"/>
        <v>42</v>
      </c>
      <c r="C60" s="46">
        <f t="shared" si="1"/>
        <v>2621082.7040202012</v>
      </c>
      <c r="D60" s="46">
        <f t="shared" si="2"/>
        <v>19658.12028015151</v>
      </c>
      <c r="E60" s="46">
        <f t="shared" si="3"/>
        <v>30427.997524853548</v>
      </c>
      <c r="F60" s="46">
        <f t="shared" si="4"/>
        <v>2610312.8267754996</v>
      </c>
    </row>
    <row r="61" spans="2:6" ht="6" hidden="1" customHeight="1" x14ac:dyDescent="0.3">
      <c r="B61">
        <f t="shared" si="0"/>
        <v>43</v>
      </c>
      <c r="C61" s="46">
        <f t="shared" si="1"/>
        <v>2610312.8267754996</v>
      </c>
      <c r="D61" s="46">
        <f t="shared" si="2"/>
        <v>19577.346200816246</v>
      </c>
      <c r="E61" s="46">
        <f t="shared" si="3"/>
        <v>30427.997524853548</v>
      </c>
      <c r="F61" s="46">
        <f t="shared" si="4"/>
        <v>2599462.1754514626</v>
      </c>
    </row>
    <row r="62" spans="2:6" ht="6" hidden="1" customHeight="1" x14ac:dyDescent="0.3">
      <c r="B62">
        <f t="shared" si="0"/>
        <v>44</v>
      </c>
      <c r="C62" s="46">
        <f t="shared" si="1"/>
        <v>2599462.1754514626</v>
      </c>
      <c r="D62" s="46">
        <f t="shared" si="2"/>
        <v>19495.966315885969</v>
      </c>
      <c r="E62" s="46">
        <f t="shared" si="3"/>
        <v>30427.997524853548</v>
      </c>
      <c r="F62" s="46">
        <f t="shared" si="4"/>
        <v>2588530.1442424953</v>
      </c>
    </row>
    <row r="63" spans="2:6" ht="6" hidden="1" customHeight="1" x14ac:dyDescent="0.3">
      <c r="B63">
        <f t="shared" si="0"/>
        <v>45</v>
      </c>
      <c r="C63" s="46">
        <f t="shared" si="1"/>
        <v>2588530.1442424953</v>
      </c>
      <c r="D63" s="46">
        <f t="shared" si="2"/>
        <v>19413.976081818713</v>
      </c>
      <c r="E63" s="46">
        <f t="shared" si="3"/>
        <v>30427.997524853548</v>
      </c>
      <c r="F63" s="46">
        <f t="shared" si="4"/>
        <v>2577516.1227994608</v>
      </c>
    </row>
    <row r="64" spans="2:6" ht="6" hidden="1" customHeight="1" x14ac:dyDescent="0.3">
      <c r="B64">
        <f t="shared" si="0"/>
        <v>46</v>
      </c>
      <c r="C64" s="46">
        <f t="shared" si="1"/>
        <v>2577516.1227994608</v>
      </c>
      <c r="D64" s="46">
        <f t="shared" si="2"/>
        <v>19331.370920995956</v>
      </c>
      <c r="E64" s="46">
        <f t="shared" si="3"/>
        <v>30427.997524853548</v>
      </c>
      <c r="F64" s="46">
        <f t="shared" si="4"/>
        <v>2566419.4961956036</v>
      </c>
    </row>
    <row r="65" spans="2:6" ht="6" hidden="1" customHeight="1" x14ac:dyDescent="0.3">
      <c r="B65">
        <f t="shared" si="0"/>
        <v>47</v>
      </c>
      <c r="C65" s="46">
        <f t="shared" si="1"/>
        <v>2566419.4961956036</v>
      </c>
      <c r="D65" s="46">
        <f t="shared" si="2"/>
        <v>19248.146221467028</v>
      </c>
      <c r="E65" s="46">
        <f t="shared" si="3"/>
        <v>30427.997524853548</v>
      </c>
      <c r="F65" s="46">
        <f t="shared" si="4"/>
        <v>2555239.6448922171</v>
      </c>
    </row>
    <row r="66" spans="2:6" ht="6" hidden="1" customHeight="1" x14ac:dyDescent="0.3">
      <c r="B66">
        <f t="shared" si="0"/>
        <v>48</v>
      </c>
      <c r="C66" s="46">
        <f t="shared" si="1"/>
        <v>2555239.6448922171</v>
      </c>
      <c r="D66" s="46">
        <f t="shared" si="2"/>
        <v>19164.297336691627</v>
      </c>
      <c r="E66" s="46">
        <f t="shared" si="3"/>
        <v>30427.997524853548</v>
      </c>
      <c r="F66" s="46">
        <f t="shared" si="4"/>
        <v>2543975.9447040553</v>
      </c>
    </row>
    <row r="67" spans="2:6" ht="6" hidden="1" customHeight="1" x14ac:dyDescent="0.3">
      <c r="B67">
        <f t="shared" si="0"/>
        <v>49</v>
      </c>
      <c r="C67" s="46">
        <f t="shared" si="1"/>
        <v>2543975.9447040553</v>
      </c>
      <c r="D67" s="46">
        <f t="shared" si="2"/>
        <v>19079.819585280413</v>
      </c>
      <c r="E67" s="46">
        <f t="shared" si="3"/>
        <v>30427.997524853548</v>
      </c>
      <c r="F67" s="46">
        <f t="shared" si="4"/>
        <v>2532627.7667644825</v>
      </c>
    </row>
    <row r="68" spans="2:6" ht="6" hidden="1" customHeight="1" x14ac:dyDescent="0.3">
      <c r="B68">
        <f t="shared" si="0"/>
        <v>50</v>
      </c>
      <c r="C68" s="46">
        <f t="shared" si="1"/>
        <v>2532627.7667644825</v>
      </c>
      <c r="D68" s="46">
        <f t="shared" si="2"/>
        <v>18994.708250733616</v>
      </c>
      <c r="E68" s="46">
        <f t="shared" si="3"/>
        <v>30427.997524853548</v>
      </c>
      <c r="F68" s="46">
        <f t="shared" si="4"/>
        <v>2521194.4774903627</v>
      </c>
    </row>
    <row r="69" spans="2:6" ht="6" hidden="1" customHeight="1" x14ac:dyDescent="0.3">
      <c r="B69">
        <f t="shared" si="0"/>
        <v>51</v>
      </c>
      <c r="C69" s="46">
        <f t="shared" si="1"/>
        <v>2521194.4774903627</v>
      </c>
      <c r="D69" s="46">
        <f t="shared" si="2"/>
        <v>18908.958581177718</v>
      </c>
      <c r="E69" s="46">
        <f t="shared" si="3"/>
        <v>30427.997524853548</v>
      </c>
      <c r="F69" s="46">
        <f t="shared" si="4"/>
        <v>2509675.4385466869</v>
      </c>
    </row>
    <row r="70" spans="2:6" ht="6" hidden="1" customHeight="1" x14ac:dyDescent="0.3">
      <c r="B70">
        <f t="shared" si="0"/>
        <v>52</v>
      </c>
      <c r="C70" s="46">
        <f t="shared" si="1"/>
        <v>2509675.4385466869</v>
      </c>
      <c r="D70" s="46">
        <f t="shared" si="2"/>
        <v>18822.56578910015</v>
      </c>
      <c r="E70" s="46">
        <f t="shared" si="3"/>
        <v>30427.997524853548</v>
      </c>
      <c r="F70" s="46">
        <f t="shared" si="4"/>
        <v>2498070.0068109338</v>
      </c>
    </row>
    <row r="71" spans="2:6" ht="6" hidden="1" customHeight="1" x14ac:dyDescent="0.3">
      <c r="B71">
        <f t="shared" si="0"/>
        <v>53</v>
      </c>
      <c r="C71" s="46">
        <f t="shared" si="1"/>
        <v>2498070.0068109338</v>
      </c>
      <c r="D71" s="46">
        <f t="shared" si="2"/>
        <v>18735.525051082004</v>
      </c>
      <c r="E71" s="46">
        <f t="shared" si="3"/>
        <v>30427.997524853548</v>
      </c>
      <c r="F71" s="46">
        <f t="shared" si="4"/>
        <v>2486377.5343371625</v>
      </c>
    </row>
    <row r="72" spans="2:6" ht="6" hidden="1" customHeight="1" x14ac:dyDescent="0.3">
      <c r="B72">
        <f t="shared" si="0"/>
        <v>54</v>
      </c>
      <c r="C72" s="46">
        <f t="shared" si="1"/>
        <v>2486377.5343371625</v>
      </c>
      <c r="D72" s="46">
        <f t="shared" si="2"/>
        <v>18647.831507528717</v>
      </c>
      <c r="E72" s="46">
        <f t="shared" si="3"/>
        <v>30427.997524853548</v>
      </c>
      <c r="F72" s="46">
        <f t="shared" si="4"/>
        <v>2474597.3683198378</v>
      </c>
    </row>
    <row r="73" spans="2:6" ht="6" hidden="1" customHeight="1" x14ac:dyDescent="0.3">
      <c r="B73">
        <f t="shared" si="0"/>
        <v>55</v>
      </c>
      <c r="C73" s="46">
        <f t="shared" si="1"/>
        <v>2474597.3683198378</v>
      </c>
      <c r="D73" s="46">
        <f t="shared" si="2"/>
        <v>18559.480262398782</v>
      </c>
      <c r="E73" s="46">
        <f t="shared" si="3"/>
        <v>30427.997524853548</v>
      </c>
      <c r="F73" s="46">
        <f t="shared" si="4"/>
        <v>2462728.8510573832</v>
      </c>
    </row>
    <row r="74" spans="2:6" ht="6" hidden="1" customHeight="1" x14ac:dyDescent="0.3">
      <c r="B74">
        <f t="shared" si="0"/>
        <v>56</v>
      </c>
      <c r="C74" s="46">
        <f t="shared" si="1"/>
        <v>2462728.8510573832</v>
      </c>
      <c r="D74" s="46">
        <f t="shared" si="2"/>
        <v>18470.466382930372</v>
      </c>
      <c r="E74" s="46">
        <f t="shared" si="3"/>
        <v>30427.997524853548</v>
      </c>
      <c r="F74" s="46">
        <f t="shared" si="4"/>
        <v>2450771.3199154604</v>
      </c>
    </row>
    <row r="75" spans="2:6" ht="6" hidden="1" customHeight="1" x14ac:dyDescent="0.3">
      <c r="B75">
        <f t="shared" si="0"/>
        <v>57</v>
      </c>
      <c r="C75" s="46">
        <f t="shared" si="1"/>
        <v>2450771.3199154604</v>
      </c>
      <c r="D75" s="46">
        <f t="shared" si="2"/>
        <v>18380.784899365954</v>
      </c>
      <c r="E75" s="46">
        <f t="shared" si="3"/>
        <v>30427.997524853548</v>
      </c>
      <c r="F75" s="46">
        <f t="shared" si="4"/>
        <v>2438724.1072899732</v>
      </c>
    </row>
    <row r="76" spans="2:6" ht="6" hidden="1" customHeight="1" x14ac:dyDescent="0.3">
      <c r="B76">
        <f t="shared" si="0"/>
        <v>58</v>
      </c>
      <c r="C76" s="46">
        <f t="shared" si="1"/>
        <v>2438724.1072899732</v>
      </c>
      <c r="D76" s="46">
        <f t="shared" si="2"/>
        <v>18290.430804674797</v>
      </c>
      <c r="E76" s="46">
        <f t="shared" si="3"/>
        <v>30427.997524853548</v>
      </c>
      <c r="F76" s="46">
        <f t="shared" si="4"/>
        <v>2426586.5405697948</v>
      </c>
    </row>
    <row r="77" spans="2:6" ht="6" hidden="1" customHeight="1" x14ac:dyDescent="0.3">
      <c r="B77">
        <f t="shared" si="0"/>
        <v>59</v>
      </c>
      <c r="C77" s="46">
        <f t="shared" si="1"/>
        <v>2426586.5405697948</v>
      </c>
      <c r="D77" s="46">
        <f t="shared" si="2"/>
        <v>18199.399054273461</v>
      </c>
      <c r="E77" s="46">
        <f t="shared" si="3"/>
        <v>30427.997524853548</v>
      </c>
      <c r="F77" s="46">
        <f t="shared" si="4"/>
        <v>2414357.942099215</v>
      </c>
    </row>
    <row r="78" spans="2:6" ht="6" hidden="1" customHeight="1" x14ac:dyDescent="0.3">
      <c r="B78">
        <f t="shared" si="0"/>
        <v>60</v>
      </c>
      <c r="C78" s="46">
        <f t="shared" si="1"/>
        <v>2414357.942099215</v>
      </c>
      <c r="D78" s="46">
        <f t="shared" si="2"/>
        <v>18107.684565744112</v>
      </c>
      <c r="E78" s="46">
        <f t="shared" si="3"/>
        <v>30427.997524853548</v>
      </c>
      <c r="F78" s="46">
        <f t="shared" si="4"/>
        <v>2402037.6291401056</v>
      </c>
    </row>
    <row r="79" spans="2:6" ht="6" hidden="1" customHeight="1" x14ac:dyDescent="0.3">
      <c r="B79">
        <f t="shared" si="0"/>
        <v>61</v>
      </c>
      <c r="C79" s="46">
        <f t="shared" si="1"/>
        <v>2402037.6291401056</v>
      </c>
      <c r="D79" s="46">
        <f t="shared" si="2"/>
        <v>18015.28221855079</v>
      </c>
      <c r="E79" s="46">
        <f t="shared" si="3"/>
        <v>30427.997524853548</v>
      </c>
      <c r="F79" s="46">
        <f t="shared" si="4"/>
        <v>2389624.913833803</v>
      </c>
    </row>
    <row r="80" spans="2:6" ht="6" hidden="1" customHeight="1" x14ac:dyDescent="0.3">
      <c r="B80">
        <f t="shared" si="0"/>
        <v>62</v>
      </c>
      <c r="C80" s="46">
        <f t="shared" si="1"/>
        <v>2389624.913833803</v>
      </c>
      <c r="D80" s="46">
        <f t="shared" si="2"/>
        <v>17922.186853753523</v>
      </c>
      <c r="E80" s="46">
        <f t="shared" si="3"/>
        <v>30427.997524853548</v>
      </c>
      <c r="F80" s="46">
        <f t="shared" si="4"/>
        <v>2377119.1031627031</v>
      </c>
    </row>
    <row r="81" spans="2:6" ht="6" hidden="1" customHeight="1" x14ac:dyDescent="0.3">
      <c r="B81">
        <f t="shared" si="0"/>
        <v>63</v>
      </c>
      <c r="C81" s="46">
        <f t="shared" si="1"/>
        <v>2377119.1031627031</v>
      </c>
      <c r="D81" s="46">
        <f t="shared" si="2"/>
        <v>17828.393273720274</v>
      </c>
      <c r="E81" s="46">
        <f t="shared" si="3"/>
        <v>30427.997524853548</v>
      </c>
      <c r="F81" s="46">
        <f t="shared" si="4"/>
        <v>2364519.4989115698</v>
      </c>
    </row>
    <row r="82" spans="2:6" ht="6" hidden="1" customHeight="1" x14ac:dyDescent="0.3">
      <c r="B82">
        <f t="shared" si="0"/>
        <v>64</v>
      </c>
      <c r="C82" s="46">
        <f t="shared" si="1"/>
        <v>2364519.4989115698</v>
      </c>
      <c r="D82" s="46">
        <f t="shared" si="2"/>
        <v>17733.896241836774</v>
      </c>
      <c r="E82" s="46">
        <f t="shared" si="3"/>
        <v>30427.997524853548</v>
      </c>
      <c r="F82" s="46">
        <f t="shared" si="4"/>
        <v>2351825.3976285532</v>
      </c>
    </row>
    <row r="83" spans="2:6" ht="6" hidden="1" customHeight="1" x14ac:dyDescent="0.3">
      <c r="B83">
        <f t="shared" si="0"/>
        <v>65</v>
      </c>
      <c r="C83" s="46">
        <f t="shared" si="1"/>
        <v>2351825.3976285532</v>
      </c>
      <c r="D83" s="46">
        <f t="shared" si="2"/>
        <v>17638.690482214148</v>
      </c>
      <c r="E83" s="46">
        <f t="shared" si="3"/>
        <v>30427.997524853548</v>
      </c>
      <c r="F83" s="46">
        <f t="shared" si="4"/>
        <v>2339036.090585914</v>
      </c>
    </row>
    <row r="84" spans="2:6" ht="6" hidden="1" customHeight="1" x14ac:dyDescent="0.3">
      <c r="B84">
        <f t="shared" si="0"/>
        <v>66</v>
      </c>
      <c r="C84" s="46">
        <f t="shared" si="1"/>
        <v>2339036.090585914</v>
      </c>
      <c r="D84" s="46">
        <f t="shared" si="2"/>
        <v>17542.770679394354</v>
      </c>
      <c r="E84" s="46">
        <f t="shared" si="3"/>
        <v>30427.997524853548</v>
      </c>
      <c r="F84" s="46">
        <f t="shared" si="4"/>
        <v>2326150.8637404549</v>
      </c>
    </row>
    <row r="85" spans="2:6" ht="6" hidden="1" customHeight="1" x14ac:dyDescent="0.3">
      <c r="B85">
        <f t="shared" ref="B85:B148" si="5">IF(B84&lt;$C$14,B84+1,"")</f>
        <v>67</v>
      </c>
      <c r="C85" s="46">
        <f t="shared" ref="C85:C148" si="6">IF(COUNT(B85)=1,F84,"")</f>
        <v>2326150.8637404549</v>
      </c>
      <c r="D85" s="46">
        <f t="shared" ref="D85:D148" si="7">IF(COUNT(B85)=1,C85*$C$11,"")</f>
        <v>17446.131478053412</v>
      </c>
      <c r="E85" s="46">
        <f t="shared" ref="E85:E148" si="8">IF(COUNT(B85)=1,$C$15,"")</f>
        <v>30427.997524853548</v>
      </c>
      <c r="F85" s="46">
        <f t="shared" ref="F85:F148" si="9">IF(COUNT(B85)=1,C85+D85-E85,"")</f>
        <v>2313168.9976936551</v>
      </c>
    </row>
    <row r="86" spans="2:6" ht="6" hidden="1" customHeight="1" x14ac:dyDescent="0.3">
      <c r="B86">
        <f t="shared" si="5"/>
        <v>68</v>
      </c>
      <c r="C86" s="46">
        <f t="shared" si="6"/>
        <v>2313168.9976936551</v>
      </c>
      <c r="D86" s="46">
        <f t="shared" si="7"/>
        <v>17348.767482702413</v>
      </c>
      <c r="E86" s="46">
        <f t="shared" si="8"/>
        <v>30427.997524853548</v>
      </c>
      <c r="F86" s="46">
        <f t="shared" si="9"/>
        <v>2300089.7676515044</v>
      </c>
    </row>
    <row r="87" spans="2:6" ht="6" hidden="1" customHeight="1" x14ac:dyDescent="0.3">
      <c r="B87">
        <f t="shared" si="5"/>
        <v>69</v>
      </c>
      <c r="C87" s="46">
        <f t="shared" si="6"/>
        <v>2300089.7676515044</v>
      </c>
      <c r="D87" s="46">
        <f t="shared" si="7"/>
        <v>17250.673257386283</v>
      </c>
      <c r="E87" s="46">
        <f t="shared" si="8"/>
        <v>30427.997524853548</v>
      </c>
      <c r="F87" s="46">
        <f t="shared" si="9"/>
        <v>2286912.4433840374</v>
      </c>
    </row>
    <row r="88" spans="2:6" ht="6" hidden="1" customHeight="1" x14ac:dyDescent="0.3">
      <c r="B88">
        <f t="shared" si="5"/>
        <v>70</v>
      </c>
      <c r="C88" s="46">
        <f t="shared" si="6"/>
        <v>2286912.4433840374</v>
      </c>
      <c r="D88" s="46">
        <f t="shared" si="7"/>
        <v>17151.84332538028</v>
      </c>
      <c r="E88" s="46">
        <f t="shared" si="8"/>
        <v>30427.997524853548</v>
      </c>
      <c r="F88" s="46">
        <f t="shared" si="9"/>
        <v>2273636.2891845643</v>
      </c>
    </row>
    <row r="89" spans="2:6" ht="6" hidden="1" customHeight="1" x14ac:dyDescent="0.3">
      <c r="B89">
        <f t="shared" si="5"/>
        <v>71</v>
      </c>
      <c r="C89" s="46">
        <f t="shared" si="6"/>
        <v>2273636.2891845643</v>
      </c>
      <c r="D89" s="46">
        <f t="shared" si="7"/>
        <v>17052.272168884232</v>
      </c>
      <c r="E89" s="46">
        <f t="shared" si="8"/>
        <v>30427.997524853548</v>
      </c>
      <c r="F89" s="46">
        <f t="shared" si="9"/>
        <v>2260260.563828595</v>
      </c>
    </row>
    <row r="90" spans="2:6" ht="6" hidden="1" customHeight="1" x14ac:dyDescent="0.3">
      <c r="B90">
        <f t="shared" si="5"/>
        <v>72</v>
      </c>
      <c r="C90" s="46">
        <f t="shared" si="6"/>
        <v>2260260.563828595</v>
      </c>
      <c r="D90" s="46">
        <f t="shared" si="7"/>
        <v>16951.954228714461</v>
      </c>
      <c r="E90" s="46">
        <f t="shared" si="8"/>
        <v>30427.997524853548</v>
      </c>
      <c r="F90" s="46">
        <f t="shared" si="9"/>
        <v>2246784.5205324562</v>
      </c>
    </row>
    <row r="91" spans="2:6" ht="6" hidden="1" customHeight="1" x14ac:dyDescent="0.3">
      <c r="B91">
        <f t="shared" si="5"/>
        <v>73</v>
      </c>
      <c r="C91" s="46">
        <f t="shared" si="6"/>
        <v>2246784.5205324562</v>
      </c>
      <c r="D91" s="46">
        <f t="shared" si="7"/>
        <v>16850.883903993421</v>
      </c>
      <c r="E91" s="46">
        <f t="shared" si="8"/>
        <v>30427.997524853548</v>
      </c>
      <c r="F91" s="46">
        <f t="shared" si="9"/>
        <v>2233207.4069115962</v>
      </c>
    </row>
    <row r="92" spans="2:6" ht="6" hidden="1" customHeight="1" x14ac:dyDescent="0.3">
      <c r="B92">
        <f t="shared" si="5"/>
        <v>74</v>
      </c>
      <c r="C92" s="46">
        <f t="shared" si="6"/>
        <v>2233207.4069115962</v>
      </c>
      <c r="D92" s="46">
        <f t="shared" si="7"/>
        <v>16749.055551836969</v>
      </c>
      <c r="E92" s="46">
        <f t="shared" si="8"/>
        <v>30427.997524853548</v>
      </c>
      <c r="F92" s="46">
        <f t="shared" si="9"/>
        <v>2219528.4649385801</v>
      </c>
    </row>
    <row r="93" spans="2:6" ht="6" hidden="1" customHeight="1" x14ac:dyDescent="0.3">
      <c r="B93">
        <f t="shared" si="5"/>
        <v>75</v>
      </c>
      <c r="C93" s="46">
        <f t="shared" si="6"/>
        <v>2219528.4649385801</v>
      </c>
      <c r="D93" s="46">
        <f t="shared" si="7"/>
        <v>16646.463487039349</v>
      </c>
      <c r="E93" s="46">
        <f t="shared" si="8"/>
        <v>30427.997524853548</v>
      </c>
      <c r="F93" s="46">
        <f t="shared" si="9"/>
        <v>2205746.930900766</v>
      </c>
    </row>
    <row r="94" spans="2:6" ht="6" hidden="1" customHeight="1" x14ac:dyDescent="0.3">
      <c r="B94">
        <f t="shared" si="5"/>
        <v>76</v>
      </c>
      <c r="C94" s="46">
        <f t="shared" si="6"/>
        <v>2205746.930900766</v>
      </c>
      <c r="D94" s="46">
        <f t="shared" si="7"/>
        <v>16543.101981755746</v>
      </c>
      <c r="E94" s="46">
        <f t="shared" si="8"/>
        <v>30427.997524853548</v>
      </c>
      <c r="F94" s="46">
        <f t="shared" si="9"/>
        <v>2191862.0353576685</v>
      </c>
    </row>
    <row r="95" spans="2:6" ht="6" hidden="1" customHeight="1" x14ac:dyDescent="0.3">
      <c r="B95">
        <f t="shared" si="5"/>
        <v>77</v>
      </c>
      <c r="C95" s="46">
        <f t="shared" si="6"/>
        <v>2191862.0353576685</v>
      </c>
      <c r="D95" s="46">
        <f t="shared" si="7"/>
        <v>16438.965265182513</v>
      </c>
      <c r="E95" s="46">
        <f t="shared" si="8"/>
        <v>30427.997524853548</v>
      </c>
      <c r="F95" s="46">
        <f t="shared" si="9"/>
        <v>2177873.0030979975</v>
      </c>
    </row>
    <row r="96" spans="2:6" ht="6" hidden="1" customHeight="1" x14ac:dyDescent="0.3">
      <c r="B96">
        <f t="shared" si="5"/>
        <v>78</v>
      </c>
      <c r="C96" s="46">
        <f t="shared" si="6"/>
        <v>2177873.0030979975</v>
      </c>
      <c r="D96" s="46">
        <f t="shared" si="7"/>
        <v>16334.04752323498</v>
      </c>
      <c r="E96" s="46">
        <f t="shared" si="8"/>
        <v>30427.997524853548</v>
      </c>
      <c r="F96" s="46">
        <f t="shared" si="9"/>
        <v>2163779.0530963792</v>
      </c>
    </row>
    <row r="97" spans="2:6" ht="6" hidden="1" customHeight="1" x14ac:dyDescent="0.3">
      <c r="B97">
        <f t="shared" si="5"/>
        <v>79</v>
      </c>
      <c r="C97" s="46">
        <f t="shared" si="6"/>
        <v>2163779.0530963792</v>
      </c>
      <c r="D97" s="46">
        <f t="shared" si="7"/>
        <v>16228.342898222843</v>
      </c>
      <c r="E97" s="46">
        <f t="shared" si="8"/>
        <v>30427.997524853548</v>
      </c>
      <c r="F97" s="46">
        <f t="shared" si="9"/>
        <v>2149579.3984697484</v>
      </c>
    </row>
    <row r="98" spans="2:6" ht="6" hidden="1" customHeight="1" x14ac:dyDescent="0.3">
      <c r="B98">
        <f t="shared" si="5"/>
        <v>80</v>
      </c>
      <c r="C98" s="46">
        <f t="shared" si="6"/>
        <v>2149579.3984697484</v>
      </c>
      <c r="D98" s="46">
        <f t="shared" si="7"/>
        <v>16121.845488523113</v>
      </c>
      <c r="E98" s="46">
        <f t="shared" si="8"/>
        <v>30427.997524853548</v>
      </c>
      <c r="F98" s="46">
        <f t="shared" si="9"/>
        <v>2135273.2464334182</v>
      </c>
    </row>
    <row r="99" spans="2:6" ht="6" hidden="1" customHeight="1" x14ac:dyDescent="0.3">
      <c r="B99">
        <f t="shared" si="5"/>
        <v>81</v>
      </c>
      <c r="C99" s="46">
        <f t="shared" si="6"/>
        <v>2135273.2464334182</v>
      </c>
      <c r="D99" s="46">
        <f t="shared" si="7"/>
        <v>16014.549348250635</v>
      </c>
      <c r="E99" s="46">
        <f t="shared" si="8"/>
        <v>30427.997524853548</v>
      </c>
      <c r="F99" s="46">
        <f t="shared" si="9"/>
        <v>2120859.7982568154</v>
      </c>
    </row>
    <row r="100" spans="2:6" ht="6" hidden="1" customHeight="1" x14ac:dyDescent="0.3">
      <c r="B100">
        <f t="shared" si="5"/>
        <v>82</v>
      </c>
      <c r="C100" s="46">
        <f t="shared" si="6"/>
        <v>2120859.7982568154</v>
      </c>
      <c r="D100" s="46">
        <f t="shared" si="7"/>
        <v>15906.448486926114</v>
      </c>
      <c r="E100" s="46">
        <f t="shared" si="8"/>
        <v>30427.997524853548</v>
      </c>
      <c r="F100" s="46">
        <f t="shared" si="9"/>
        <v>2106338.2492188881</v>
      </c>
    </row>
    <row r="101" spans="2:6" ht="6" hidden="1" customHeight="1" x14ac:dyDescent="0.3">
      <c r="B101">
        <f t="shared" si="5"/>
        <v>83</v>
      </c>
      <c r="C101" s="46">
        <f t="shared" si="6"/>
        <v>2106338.2492188881</v>
      </c>
      <c r="D101" s="46">
        <f t="shared" si="7"/>
        <v>15797.536869141661</v>
      </c>
      <c r="E101" s="46">
        <f t="shared" si="8"/>
        <v>30427.997524853548</v>
      </c>
      <c r="F101" s="46">
        <f t="shared" si="9"/>
        <v>2091707.7885631763</v>
      </c>
    </row>
    <row r="102" spans="2:6" ht="6" hidden="1" customHeight="1" x14ac:dyDescent="0.3">
      <c r="B102">
        <f t="shared" si="5"/>
        <v>84</v>
      </c>
      <c r="C102" s="46">
        <f t="shared" si="6"/>
        <v>2091707.7885631763</v>
      </c>
      <c r="D102" s="46">
        <f t="shared" si="7"/>
        <v>15687.808414223822</v>
      </c>
      <c r="E102" s="46">
        <f t="shared" si="8"/>
        <v>30427.997524853548</v>
      </c>
      <c r="F102" s="46">
        <f t="shared" si="9"/>
        <v>2076967.5994525466</v>
      </c>
    </row>
    <row r="103" spans="2:6" ht="6" hidden="1" customHeight="1" x14ac:dyDescent="0.3">
      <c r="B103">
        <f t="shared" si="5"/>
        <v>85</v>
      </c>
      <c r="C103" s="46">
        <f t="shared" si="6"/>
        <v>2076967.5994525466</v>
      </c>
      <c r="D103" s="46">
        <f t="shared" si="7"/>
        <v>15577.256995894099</v>
      </c>
      <c r="E103" s="46">
        <f t="shared" si="8"/>
        <v>30427.997524853548</v>
      </c>
      <c r="F103" s="46">
        <f t="shared" si="9"/>
        <v>2062116.858923587</v>
      </c>
    </row>
    <row r="104" spans="2:6" ht="6" hidden="1" customHeight="1" x14ac:dyDescent="0.3">
      <c r="B104">
        <f t="shared" si="5"/>
        <v>86</v>
      </c>
      <c r="C104" s="46">
        <f t="shared" si="6"/>
        <v>2062116.858923587</v>
      </c>
      <c r="D104" s="46">
        <f t="shared" si="7"/>
        <v>15465.876441926903</v>
      </c>
      <c r="E104" s="46">
        <f t="shared" si="8"/>
        <v>30427.997524853548</v>
      </c>
      <c r="F104" s="46">
        <f t="shared" si="9"/>
        <v>2047154.7378406604</v>
      </c>
    </row>
    <row r="105" spans="2:6" ht="6" hidden="1" customHeight="1" x14ac:dyDescent="0.3">
      <c r="B105">
        <f t="shared" si="5"/>
        <v>87</v>
      </c>
      <c r="C105" s="46">
        <f t="shared" si="6"/>
        <v>2047154.7378406604</v>
      </c>
      <c r="D105" s="46">
        <f t="shared" si="7"/>
        <v>15353.660533804952</v>
      </c>
      <c r="E105" s="46">
        <f t="shared" si="8"/>
        <v>30427.997524853548</v>
      </c>
      <c r="F105" s="46">
        <f t="shared" si="9"/>
        <v>2032080.4008496117</v>
      </c>
    </row>
    <row r="106" spans="2:6" ht="6" hidden="1" customHeight="1" x14ac:dyDescent="0.3">
      <c r="B106">
        <f t="shared" si="5"/>
        <v>88</v>
      </c>
      <c r="C106" s="46">
        <f t="shared" si="6"/>
        <v>2032080.4008496117</v>
      </c>
      <c r="D106" s="46">
        <f t="shared" si="7"/>
        <v>15240.603006372088</v>
      </c>
      <c r="E106" s="46">
        <f t="shared" si="8"/>
        <v>30427.997524853548</v>
      </c>
      <c r="F106" s="46">
        <f t="shared" si="9"/>
        <v>2016893.0063311302</v>
      </c>
    </row>
    <row r="107" spans="2:6" ht="6" hidden="1" customHeight="1" x14ac:dyDescent="0.3">
      <c r="B107">
        <f t="shared" si="5"/>
        <v>89</v>
      </c>
      <c r="C107" s="46">
        <f t="shared" si="6"/>
        <v>2016893.0063311302</v>
      </c>
      <c r="D107" s="46">
        <f t="shared" si="7"/>
        <v>15126.697547483476</v>
      </c>
      <c r="E107" s="46">
        <f t="shared" si="8"/>
        <v>30427.997524853548</v>
      </c>
      <c r="F107" s="46">
        <f t="shared" si="9"/>
        <v>2001591.7063537601</v>
      </c>
    </row>
    <row r="108" spans="2:6" ht="6" hidden="1" customHeight="1" x14ac:dyDescent="0.3">
      <c r="B108">
        <f t="shared" si="5"/>
        <v>90</v>
      </c>
      <c r="C108" s="46">
        <f t="shared" si="6"/>
        <v>2001591.7063537601</v>
      </c>
      <c r="D108" s="46">
        <f t="shared" si="7"/>
        <v>15011.9377976532</v>
      </c>
      <c r="E108" s="46">
        <f t="shared" si="8"/>
        <v>30427.997524853548</v>
      </c>
      <c r="F108" s="46">
        <f t="shared" si="9"/>
        <v>1986175.6466265598</v>
      </c>
    </row>
    <row r="109" spans="2:6" ht="6" hidden="1" customHeight="1" x14ac:dyDescent="0.3">
      <c r="B109">
        <f t="shared" si="5"/>
        <v>91</v>
      </c>
      <c r="C109" s="46">
        <f t="shared" si="6"/>
        <v>1986175.6466265598</v>
      </c>
      <c r="D109" s="46">
        <f t="shared" si="7"/>
        <v>14896.317349699199</v>
      </c>
      <c r="E109" s="46">
        <f t="shared" si="8"/>
        <v>30427.997524853548</v>
      </c>
      <c r="F109" s="46">
        <f t="shared" si="9"/>
        <v>1970643.9664514053</v>
      </c>
    </row>
    <row r="110" spans="2:6" ht="6" hidden="1" customHeight="1" x14ac:dyDescent="0.3">
      <c r="B110">
        <f t="shared" si="5"/>
        <v>92</v>
      </c>
      <c r="C110" s="46">
        <f t="shared" si="6"/>
        <v>1970643.9664514053</v>
      </c>
      <c r="D110" s="46">
        <f t="shared" si="7"/>
        <v>14779.829748385539</v>
      </c>
      <c r="E110" s="46">
        <f t="shared" si="8"/>
        <v>30427.997524853548</v>
      </c>
      <c r="F110" s="46">
        <f t="shared" si="9"/>
        <v>1954995.7986749373</v>
      </c>
    </row>
    <row r="111" spans="2:6" ht="6" hidden="1" customHeight="1" x14ac:dyDescent="0.3">
      <c r="B111">
        <f t="shared" si="5"/>
        <v>93</v>
      </c>
      <c r="C111" s="46">
        <f t="shared" si="6"/>
        <v>1954995.7986749373</v>
      </c>
      <c r="D111" s="46">
        <f t="shared" si="7"/>
        <v>14662.468490062029</v>
      </c>
      <c r="E111" s="46">
        <f t="shared" si="8"/>
        <v>30427.997524853548</v>
      </c>
      <c r="F111" s="46">
        <f t="shared" si="9"/>
        <v>1939230.2696401458</v>
      </c>
    </row>
    <row r="112" spans="2:6" ht="6" hidden="1" customHeight="1" x14ac:dyDescent="0.3">
      <c r="B112">
        <f t="shared" si="5"/>
        <v>94</v>
      </c>
      <c r="C112" s="46">
        <f t="shared" si="6"/>
        <v>1939230.2696401458</v>
      </c>
      <c r="D112" s="46">
        <f t="shared" si="7"/>
        <v>14544.227022301093</v>
      </c>
      <c r="E112" s="46">
        <f t="shared" si="8"/>
        <v>30427.997524853548</v>
      </c>
      <c r="F112" s="46">
        <f t="shared" si="9"/>
        <v>1923346.4991375934</v>
      </c>
    </row>
    <row r="113" spans="2:6" ht="6" hidden="1" customHeight="1" x14ac:dyDescent="0.3">
      <c r="B113">
        <f t="shared" si="5"/>
        <v>95</v>
      </c>
      <c r="C113" s="46">
        <f t="shared" si="6"/>
        <v>1923346.4991375934</v>
      </c>
      <c r="D113" s="46">
        <f t="shared" si="7"/>
        <v>14425.098743531949</v>
      </c>
      <c r="E113" s="46">
        <f t="shared" si="8"/>
        <v>30427.997524853548</v>
      </c>
      <c r="F113" s="46">
        <f t="shared" si="9"/>
        <v>1907343.6003562717</v>
      </c>
    </row>
    <row r="114" spans="2:6" ht="6" hidden="1" customHeight="1" x14ac:dyDescent="0.3">
      <c r="B114">
        <f t="shared" si="5"/>
        <v>96</v>
      </c>
      <c r="C114" s="46">
        <f t="shared" si="6"/>
        <v>1907343.6003562717</v>
      </c>
      <c r="D114" s="46">
        <f t="shared" si="7"/>
        <v>14305.077002672037</v>
      </c>
      <c r="E114" s="46">
        <f t="shared" si="8"/>
        <v>30427.997524853548</v>
      </c>
      <c r="F114" s="46">
        <f t="shared" si="9"/>
        <v>1891220.6798340902</v>
      </c>
    </row>
    <row r="115" spans="2:6" ht="6" hidden="1" customHeight="1" x14ac:dyDescent="0.3">
      <c r="B115">
        <f t="shared" si="5"/>
        <v>97</v>
      </c>
      <c r="C115" s="46">
        <f t="shared" si="6"/>
        <v>1891220.6798340902</v>
      </c>
      <c r="D115" s="46">
        <f t="shared" si="7"/>
        <v>14184.155098755677</v>
      </c>
      <c r="E115" s="46">
        <f t="shared" si="8"/>
        <v>30427.997524853548</v>
      </c>
      <c r="F115" s="46">
        <f t="shared" si="9"/>
        <v>1874976.8374079922</v>
      </c>
    </row>
    <row r="116" spans="2:6" ht="6" hidden="1" customHeight="1" x14ac:dyDescent="0.3">
      <c r="B116">
        <f t="shared" si="5"/>
        <v>98</v>
      </c>
      <c r="C116" s="46">
        <f t="shared" si="6"/>
        <v>1874976.8374079922</v>
      </c>
      <c r="D116" s="46">
        <f t="shared" si="7"/>
        <v>14062.326280559941</v>
      </c>
      <c r="E116" s="46">
        <f t="shared" si="8"/>
        <v>30427.997524853548</v>
      </c>
      <c r="F116" s="46">
        <f t="shared" si="9"/>
        <v>1858611.1661636985</v>
      </c>
    </row>
    <row r="117" spans="2:6" ht="6" hidden="1" customHeight="1" x14ac:dyDescent="0.3">
      <c r="B117">
        <f t="shared" si="5"/>
        <v>99</v>
      </c>
      <c r="C117" s="46">
        <f t="shared" si="6"/>
        <v>1858611.1661636985</v>
      </c>
      <c r="D117" s="46">
        <f t="shared" si="7"/>
        <v>13939.583746227738</v>
      </c>
      <c r="E117" s="46">
        <f t="shared" si="8"/>
        <v>30427.997524853548</v>
      </c>
      <c r="F117" s="46">
        <f t="shared" si="9"/>
        <v>1842122.7523850726</v>
      </c>
    </row>
    <row r="118" spans="2:6" ht="6" hidden="1" customHeight="1" x14ac:dyDescent="0.3">
      <c r="B118">
        <f t="shared" si="5"/>
        <v>100</v>
      </c>
      <c r="C118" s="46">
        <f t="shared" si="6"/>
        <v>1842122.7523850726</v>
      </c>
      <c r="D118" s="46">
        <f t="shared" si="7"/>
        <v>13815.920642888044</v>
      </c>
      <c r="E118" s="46">
        <f t="shared" si="8"/>
        <v>30427.997524853548</v>
      </c>
      <c r="F118" s="46">
        <f t="shared" si="9"/>
        <v>1825510.675503107</v>
      </c>
    </row>
    <row r="119" spans="2:6" ht="6" hidden="1" customHeight="1" x14ac:dyDescent="0.3">
      <c r="B119">
        <f t="shared" si="5"/>
        <v>101</v>
      </c>
      <c r="C119" s="46">
        <f t="shared" si="6"/>
        <v>1825510.675503107</v>
      </c>
      <c r="D119" s="46">
        <f t="shared" si="7"/>
        <v>13691.330066273302</v>
      </c>
      <c r="E119" s="46">
        <f t="shared" si="8"/>
        <v>30427.997524853548</v>
      </c>
      <c r="F119" s="46">
        <f t="shared" si="9"/>
        <v>1808774.0080445267</v>
      </c>
    </row>
    <row r="120" spans="2:6" ht="6" hidden="1" customHeight="1" x14ac:dyDescent="0.3">
      <c r="B120">
        <f t="shared" si="5"/>
        <v>102</v>
      </c>
      <c r="C120" s="46">
        <f t="shared" si="6"/>
        <v>1808774.0080445267</v>
      </c>
      <c r="D120" s="46">
        <f t="shared" si="7"/>
        <v>13565.805060333949</v>
      </c>
      <c r="E120" s="46">
        <f t="shared" si="8"/>
        <v>30427.997524853548</v>
      </c>
      <c r="F120" s="46">
        <f t="shared" si="9"/>
        <v>1791911.8155800072</v>
      </c>
    </row>
    <row r="121" spans="2:6" ht="6" hidden="1" customHeight="1" x14ac:dyDescent="0.3">
      <c r="B121">
        <f t="shared" si="5"/>
        <v>103</v>
      </c>
      <c r="C121" s="46">
        <f t="shared" si="6"/>
        <v>1791911.8155800072</v>
      </c>
      <c r="D121" s="46">
        <f t="shared" si="7"/>
        <v>13439.338616850053</v>
      </c>
      <c r="E121" s="46">
        <f t="shared" si="8"/>
        <v>30427.997524853548</v>
      </c>
      <c r="F121" s="46">
        <f t="shared" si="9"/>
        <v>1774923.1566720037</v>
      </c>
    </row>
    <row r="122" spans="2:6" ht="6" hidden="1" customHeight="1" x14ac:dyDescent="0.3">
      <c r="B122">
        <f t="shared" si="5"/>
        <v>104</v>
      </c>
      <c r="C122" s="46">
        <f t="shared" si="6"/>
        <v>1774923.1566720037</v>
      </c>
      <c r="D122" s="46">
        <f t="shared" si="7"/>
        <v>13311.923675040027</v>
      </c>
      <c r="E122" s="46">
        <f t="shared" si="8"/>
        <v>30427.997524853548</v>
      </c>
      <c r="F122" s="46">
        <f t="shared" si="9"/>
        <v>1757807.0828221901</v>
      </c>
    </row>
    <row r="123" spans="2:6" ht="6" hidden="1" customHeight="1" x14ac:dyDescent="0.3">
      <c r="B123">
        <f t="shared" si="5"/>
        <v>105</v>
      </c>
      <c r="C123" s="46">
        <f t="shared" si="6"/>
        <v>1757807.0828221901</v>
      </c>
      <c r="D123" s="46">
        <f t="shared" si="7"/>
        <v>13183.553121166426</v>
      </c>
      <c r="E123" s="46">
        <f t="shared" si="8"/>
        <v>30427.997524853548</v>
      </c>
      <c r="F123" s="46">
        <f t="shared" si="9"/>
        <v>1740562.6384185031</v>
      </c>
    </row>
    <row r="124" spans="2:6" ht="6" hidden="1" customHeight="1" x14ac:dyDescent="0.3">
      <c r="B124">
        <f t="shared" si="5"/>
        <v>106</v>
      </c>
      <c r="C124" s="46">
        <f t="shared" si="6"/>
        <v>1740562.6384185031</v>
      </c>
      <c r="D124" s="46">
        <f t="shared" si="7"/>
        <v>13054.219788138773</v>
      </c>
      <c r="E124" s="46">
        <f t="shared" si="8"/>
        <v>30427.997524853548</v>
      </c>
      <c r="F124" s="46">
        <f t="shared" si="9"/>
        <v>1723188.8606817883</v>
      </c>
    </row>
    <row r="125" spans="2:6" ht="6" hidden="1" customHeight="1" x14ac:dyDescent="0.3">
      <c r="B125">
        <f t="shared" si="5"/>
        <v>107</v>
      </c>
      <c r="C125" s="46">
        <f t="shared" si="6"/>
        <v>1723188.8606817883</v>
      </c>
      <c r="D125" s="46">
        <f t="shared" si="7"/>
        <v>12923.916455113411</v>
      </c>
      <c r="E125" s="46">
        <f t="shared" si="8"/>
        <v>30427.997524853548</v>
      </c>
      <c r="F125" s="46">
        <f t="shared" si="9"/>
        <v>1705684.7796120481</v>
      </c>
    </row>
    <row r="126" spans="2:6" ht="6" hidden="1" customHeight="1" x14ac:dyDescent="0.3">
      <c r="B126">
        <f t="shared" si="5"/>
        <v>108</v>
      </c>
      <c r="C126" s="46">
        <f t="shared" si="6"/>
        <v>1705684.7796120481</v>
      </c>
      <c r="D126" s="46">
        <f t="shared" si="7"/>
        <v>12792.63584709036</v>
      </c>
      <c r="E126" s="46">
        <f t="shared" si="8"/>
        <v>30427.997524853548</v>
      </c>
      <c r="F126" s="46">
        <f t="shared" si="9"/>
        <v>1688049.4179342848</v>
      </c>
    </row>
    <row r="127" spans="2:6" ht="6" hidden="1" customHeight="1" x14ac:dyDescent="0.3">
      <c r="B127">
        <f t="shared" si="5"/>
        <v>109</v>
      </c>
      <c r="C127" s="46">
        <f t="shared" si="6"/>
        <v>1688049.4179342848</v>
      </c>
      <c r="D127" s="46">
        <f t="shared" si="7"/>
        <v>12660.370634507135</v>
      </c>
      <c r="E127" s="46">
        <f t="shared" si="8"/>
        <v>30427.997524853548</v>
      </c>
      <c r="F127" s="46">
        <f t="shared" si="9"/>
        <v>1670281.7910439384</v>
      </c>
    </row>
    <row r="128" spans="2:6" ht="6" hidden="1" customHeight="1" x14ac:dyDescent="0.3">
      <c r="B128">
        <f t="shared" si="5"/>
        <v>110</v>
      </c>
      <c r="C128" s="46">
        <f t="shared" si="6"/>
        <v>1670281.7910439384</v>
      </c>
      <c r="D128" s="46">
        <f t="shared" si="7"/>
        <v>12527.113432829537</v>
      </c>
      <c r="E128" s="46">
        <f t="shared" si="8"/>
        <v>30427.997524853548</v>
      </c>
      <c r="F128" s="46">
        <f t="shared" si="9"/>
        <v>1652380.9069519143</v>
      </c>
    </row>
    <row r="129" spans="2:6" ht="6" hidden="1" customHeight="1" x14ac:dyDescent="0.3">
      <c r="B129">
        <f t="shared" si="5"/>
        <v>111</v>
      </c>
      <c r="C129" s="46">
        <f t="shared" si="6"/>
        <v>1652380.9069519143</v>
      </c>
      <c r="D129" s="46">
        <f t="shared" si="7"/>
        <v>12392.856802139357</v>
      </c>
      <c r="E129" s="46">
        <f t="shared" si="8"/>
        <v>30427.997524853548</v>
      </c>
      <c r="F129" s="46">
        <f t="shared" si="9"/>
        <v>1634345.7662292002</v>
      </c>
    </row>
    <row r="130" spans="2:6" ht="6" hidden="1" customHeight="1" x14ac:dyDescent="0.3">
      <c r="B130">
        <f t="shared" si="5"/>
        <v>112</v>
      </c>
      <c r="C130" s="46">
        <f t="shared" si="6"/>
        <v>1634345.7662292002</v>
      </c>
      <c r="D130" s="46">
        <f t="shared" si="7"/>
        <v>12257.593246719001</v>
      </c>
      <c r="E130" s="46">
        <f t="shared" si="8"/>
        <v>30427.997524853548</v>
      </c>
      <c r="F130" s="46">
        <f t="shared" si="9"/>
        <v>1616175.3619510657</v>
      </c>
    </row>
    <row r="131" spans="2:6" ht="6" hidden="1" customHeight="1" x14ac:dyDescent="0.3">
      <c r="B131">
        <f t="shared" si="5"/>
        <v>113</v>
      </c>
      <c r="C131" s="46">
        <f t="shared" si="6"/>
        <v>1616175.3619510657</v>
      </c>
      <c r="D131" s="46">
        <f t="shared" si="7"/>
        <v>12121.315214632992</v>
      </c>
      <c r="E131" s="46">
        <f t="shared" si="8"/>
        <v>30427.997524853548</v>
      </c>
      <c r="F131" s="46">
        <f t="shared" si="9"/>
        <v>1597868.6796408452</v>
      </c>
    </row>
    <row r="132" spans="2:6" ht="6" hidden="1" customHeight="1" x14ac:dyDescent="0.3">
      <c r="B132">
        <f t="shared" si="5"/>
        <v>114</v>
      </c>
      <c r="C132" s="46">
        <f t="shared" si="6"/>
        <v>1597868.6796408452</v>
      </c>
      <c r="D132" s="46">
        <f t="shared" si="7"/>
        <v>11984.015097306339</v>
      </c>
      <c r="E132" s="46">
        <f t="shared" si="8"/>
        <v>30427.997524853548</v>
      </c>
      <c r="F132" s="46">
        <f t="shared" si="9"/>
        <v>1579424.6972132979</v>
      </c>
    </row>
    <row r="133" spans="2:6" ht="6" hidden="1" customHeight="1" x14ac:dyDescent="0.3">
      <c r="B133">
        <f t="shared" si="5"/>
        <v>115</v>
      </c>
      <c r="C133" s="46">
        <f t="shared" si="6"/>
        <v>1579424.6972132979</v>
      </c>
      <c r="D133" s="46">
        <f t="shared" si="7"/>
        <v>11845.685229099734</v>
      </c>
      <c r="E133" s="46">
        <f t="shared" si="8"/>
        <v>30427.997524853548</v>
      </c>
      <c r="F133" s="46">
        <f t="shared" si="9"/>
        <v>1560842.3849175442</v>
      </c>
    </row>
    <row r="134" spans="2:6" ht="6" hidden="1" customHeight="1" x14ac:dyDescent="0.3">
      <c r="B134">
        <f t="shared" si="5"/>
        <v>116</v>
      </c>
      <c r="C134" s="46">
        <f t="shared" si="6"/>
        <v>1560842.3849175442</v>
      </c>
      <c r="D134" s="46">
        <f t="shared" si="7"/>
        <v>11706.317886881581</v>
      </c>
      <c r="E134" s="46">
        <f t="shared" si="8"/>
        <v>30427.997524853548</v>
      </c>
      <c r="F134" s="46">
        <f t="shared" si="9"/>
        <v>1542120.7052795722</v>
      </c>
    </row>
    <row r="135" spans="2:6" ht="6" hidden="1" customHeight="1" x14ac:dyDescent="0.3">
      <c r="B135">
        <f t="shared" si="5"/>
        <v>117</v>
      </c>
      <c r="C135" s="46">
        <f t="shared" si="6"/>
        <v>1542120.7052795722</v>
      </c>
      <c r="D135" s="46">
        <f t="shared" si="7"/>
        <v>11565.905289596791</v>
      </c>
      <c r="E135" s="46">
        <f t="shared" si="8"/>
        <v>30427.997524853548</v>
      </c>
      <c r="F135" s="46">
        <f t="shared" si="9"/>
        <v>1523258.6130443155</v>
      </c>
    </row>
    <row r="136" spans="2:6" ht="6" hidden="1" customHeight="1" x14ac:dyDescent="0.3">
      <c r="B136">
        <f t="shared" si="5"/>
        <v>118</v>
      </c>
      <c r="C136" s="46">
        <f t="shared" si="6"/>
        <v>1523258.6130443155</v>
      </c>
      <c r="D136" s="46">
        <f t="shared" si="7"/>
        <v>11424.439597832366</v>
      </c>
      <c r="E136" s="46">
        <f t="shared" si="8"/>
        <v>30427.997524853548</v>
      </c>
      <c r="F136" s="46">
        <f t="shared" si="9"/>
        <v>1504255.0551172942</v>
      </c>
    </row>
    <row r="137" spans="2:6" ht="6" hidden="1" customHeight="1" x14ac:dyDescent="0.3">
      <c r="B137">
        <f t="shared" si="5"/>
        <v>119</v>
      </c>
      <c r="C137" s="46">
        <f t="shared" si="6"/>
        <v>1504255.0551172942</v>
      </c>
      <c r="D137" s="46">
        <f t="shared" si="7"/>
        <v>11281.912913379707</v>
      </c>
      <c r="E137" s="46">
        <f t="shared" si="8"/>
        <v>30427.997524853548</v>
      </c>
      <c r="F137" s="46">
        <f t="shared" si="9"/>
        <v>1485108.9705058204</v>
      </c>
    </row>
    <row r="138" spans="2:6" ht="6" hidden="1" customHeight="1" x14ac:dyDescent="0.3">
      <c r="B138">
        <f t="shared" si="5"/>
        <v>120</v>
      </c>
      <c r="C138" s="46">
        <f t="shared" si="6"/>
        <v>1485108.9705058204</v>
      </c>
      <c r="D138" s="46">
        <f t="shared" si="7"/>
        <v>11138.317278793653</v>
      </c>
      <c r="E138" s="46">
        <f t="shared" si="8"/>
        <v>30427.997524853548</v>
      </c>
      <c r="F138" s="46">
        <f t="shared" si="9"/>
        <v>1465819.2902597603</v>
      </c>
    </row>
    <row r="139" spans="2:6" ht="6" hidden="1" customHeight="1" x14ac:dyDescent="0.3">
      <c r="B139">
        <f t="shared" si="5"/>
        <v>121</v>
      </c>
      <c r="C139" s="46">
        <f t="shared" si="6"/>
        <v>1465819.2902597603</v>
      </c>
      <c r="D139" s="46">
        <f t="shared" si="7"/>
        <v>10993.644676948203</v>
      </c>
      <c r="E139" s="46">
        <f t="shared" si="8"/>
        <v>30427.997524853548</v>
      </c>
      <c r="F139" s="46">
        <f t="shared" si="9"/>
        <v>1446384.937411855</v>
      </c>
    </row>
    <row r="140" spans="2:6" ht="6" hidden="1" customHeight="1" x14ac:dyDescent="0.3">
      <c r="B140">
        <f t="shared" si="5"/>
        <v>122</v>
      </c>
      <c r="C140" s="46">
        <f t="shared" si="6"/>
        <v>1446384.937411855</v>
      </c>
      <c r="D140" s="46">
        <f t="shared" si="7"/>
        <v>10847.887030588912</v>
      </c>
      <c r="E140" s="46">
        <f t="shared" si="8"/>
        <v>30427.997524853548</v>
      </c>
      <c r="F140" s="46">
        <f t="shared" si="9"/>
        <v>1426804.8269175903</v>
      </c>
    </row>
    <row r="141" spans="2:6" ht="6" hidden="1" customHeight="1" x14ac:dyDescent="0.3">
      <c r="B141">
        <f t="shared" si="5"/>
        <v>123</v>
      </c>
      <c r="C141" s="46">
        <f t="shared" si="6"/>
        <v>1426804.8269175903</v>
      </c>
      <c r="D141" s="46">
        <f t="shared" si="7"/>
        <v>10701.036201881927</v>
      </c>
      <c r="E141" s="46">
        <f t="shared" si="8"/>
        <v>30427.997524853548</v>
      </c>
      <c r="F141" s="46">
        <f t="shared" si="9"/>
        <v>1407077.8655946187</v>
      </c>
    </row>
    <row r="142" spans="2:6" ht="6" hidden="1" customHeight="1" x14ac:dyDescent="0.3">
      <c r="B142">
        <f t="shared" si="5"/>
        <v>124</v>
      </c>
      <c r="C142" s="46">
        <f t="shared" si="6"/>
        <v>1407077.8655946187</v>
      </c>
      <c r="D142" s="46">
        <f t="shared" si="7"/>
        <v>10553.08399195964</v>
      </c>
      <c r="E142" s="46">
        <f t="shared" si="8"/>
        <v>30427.997524853548</v>
      </c>
      <c r="F142" s="46">
        <f t="shared" si="9"/>
        <v>1387202.9520617248</v>
      </c>
    </row>
    <row r="143" spans="2:6" ht="6" hidden="1" customHeight="1" x14ac:dyDescent="0.3">
      <c r="B143">
        <f t="shared" si="5"/>
        <v>125</v>
      </c>
      <c r="C143" s="46">
        <f t="shared" si="6"/>
        <v>1387202.9520617248</v>
      </c>
      <c r="D143" s="46">
        <f t="shared" si="7"/>
        <v>10404.022140462936</v>
      </c>
      <c r="E143" s="46">
        <f t="shared" si="8"/>
        <v>30427.997524853548</v>
      </c>
      <c r="F143" s="46">
        <f t="shared" si="9"/>
        <v>1367178.9766773342</v>
      </c>
    </row>
    <row r="144" spans="2:6" ht="6" hidden="1" customHeight="1" x14ac:dyDescent="0.3">
      <c r="B144">
        <f t="shared" si="5"/>
        <v>126</v>
      </c>
      <c r="C144" s="46">
        <f t="shared" si="6"/>
        <v>1367178.9766773342</v>
      </c>
      <c r="D144" s="46">
        <f t="shared" si="7"/>
        <v>10253.842325080006</v>
      </c>
      <c r="E144" s="46">
        <f t="shared" si="8"/>
        <v>30427.997524853548</v>
      </c>
      <c r="F144" s="46">
        <f t="shared" si="9"/>
        <v>1347004.8214775606</v>
      </c>
    </row>
    <row r="145" spans="2:6" ht="6" hidden="1" customHeight="1" x14ac:dyDescent="0.3">
      <c r="B145">
        <f t="shared" si="5"/>
        <v>127</v>
      </c>
      <c r="C145" s="46">
        <f t="shared" si="6"/>
        <v>1347004.8214775606</v>
      </c>
      <c r="D145" s="46">
        <f t="shared" si="7"/>
        <v>10102.536161081704</v>
      </c>
      <c r="E145" s="46">
        <f t="shared" si="8"/>
        <v>30427.997524853548</v>
      </c>
      <c r="F145" s="46">
        <f t="shared" si="9"/>
        <v>1326679.3601137886</v>
      </c>
    </row>
    <row r="146" spans="2:6" ht="6" hidden="1" customHeight="1" x14ac:dyDescent="0.3">
      <c r="B146">
        <f t="shared" si="5"/>
        <v>128</v>
      </c>
      <c r="C146" s="46">
        <f t="shared" si="6"/>
        <v>1326679.3601137886</v>
      </c>
      <c r="D146" s="46">
        <f t="shared" si="7"/>
        <v>9950.095200853415</v>
      </c>
      <c r="E146" s="46">
        <f t="shared" si="8"/>
        <v>30427.997524853548</v>
      </c>
      <c r="F146" s="46">
        <f t="shared" si="9"/>
        <v>1306201.4577897885</v>
      </c>
    </row>
    <row r="147" spans="2:6" ht="6" hidden="1" customHeight="1" x14ac:dyDescent="0.3">
      <c r="B147">
        <f t="shared" si="5"/>
        <v>129</v>
      </c>
      <c r="C147" s="46">
        <f t="shared" si="6"/>
        <v>1306201.4577897885</v>
      </c>
      <c r="D147" s="46">
        <f t="shared" si="7"/>
        <v>9796.510933423413</v>
      </c>
      <c r="E147" s="46">
        <f t="shared" si="8"/>
        <v>30427.997524853548</v>
      </c>
      <c r="F147" s="46">
        <f t="shared" si="9"/>
        <v>1285569.9711983583</v>
      </c>
    </row>
    <row r="148" spans="2:6" ht="6" hidden="1" customHeight="1" x14ac:dyDescent="0.3">
      <c r="B148">
        <f t="shared" si="5"/>
        <v>130</v>
      </c>
      <c r="C148" s="46">
        <f t="shared" si="6"/>
        <v>1285569.9711983583</v>
      </c>
      <c r="D148" s="46">
        <f t="shared" si="7"/>
        <v>9641.7747839876865</v>
      </c>
      <c r="E148" s="46">
        <f t="shared" si="8"/>
        <v>30427.997524853548</v>
      </c>
      <c r="F148" s="46">
        <f t="shared" si="9"/>
        <v>1264783.7484574926</v>
      </c>
    </row>
    <row r="149" spans="2:6" ht="6" hidden="1" customHeight="1" x14ac:dyDescent="0.3">
      <c r="B149">
        <f t="shared" ref="B149:B212" si="10">IF(B148&lt;$C$14,B148+1,"")</f>
        <v>131</v>
      </c>
      <c r="C149" s="46">
        <f t="shared" ref="C149:C212" si="11">IF(COUNT(B149)=1,F148,"")</f>
        <v>1264783.7484574926</v>
      </c>
      <c r="D149" s="46">
        <f t="shared" ref="D149:D212" si="12">IF(COUNT(B149)=1,C149*$C$11,"")</f>
        <v>9485.8781134311939</v>
      </c>
      <c r="E149" s="46">
        <f t="shared" ref="E149:E212" si="13">IF(COUNT(B149)=1,$C$15,"")</f>
        <v>30427.997524853548</v>
      </c>
      <c r="F149" s="46">
        <f t="shared" ref="F149:F212" si="14">IF(COUNT(B149)=1,C149+D149-E149,"")</f>
        <v>1243841.6290460702</v>
      </c>
    </row>
    <row r="150" spans="2:6" ht="6" hidden="1" customHeight="1" x14ac:dyDescent="0.3">
      <c r="B150">
        <f t="shared" si="10"/>
        <v>132</v>
      </c>
      <c r="C150" s="46">
        <f t="shared" si="11"/>
        <v>1243841.6290460702</v>
      </c>
      <c r="D150" s="46">
        <f t="shared" si="12"/>
        <v>9328.8122178455251</v>
      </c>
      <c r="E150" s="46">
        <f t="shared" si="13"/>
        <v>30427.997524853548</v>
      </c>
      <c r="F150" s="46">
        <f t="shared" si="14"/>
        <v>1222742.4437390622</v>
      </c>
    </row>
    <row r="151" spans="2:6" ht="6" hidden="1" customHeight="1" x14ac:dyDescent="0.3">
      <c r="B151">
        <f t="shared" si="10"/>
        <v>133</v>
      </c>
      <c r="C151" s="46">
        <f t="shared" si="11"/>
        <v>1222742.4437390622</v>
      </c>
      <c r="D151" s="46">
        <f t="shared" si="12"/>
        <v>9170.5683280429657</v>
      </c>
      <c r="E151" s="46">
        <f t="shared" si="13"/>
        <v>30427.997524853548</v>
      </c>
      <c r="F151" s="46">
        <f t="shared" si="14"/>
        <v>1201485.0145422516</v>
      </c>
    </row>
    <row r="152" spans="2:6" ht="6" hidden="1" customHeight="1" x14ac:dyDescent="0.3">
      <c r="B152">
        <f t="shared" si="10"/>
        <v>134</v>
      </c>
      <c r="C152" s="46">
        <f t="shared" si="11"/>
        <v>1201485.0145422516</v>
      </c>
      <c r="D152" s="46">
        <f t="shared" si="12"/>
        <v>9011.1376090668873</v>
      </c>
      <c r="E152" s="46">
        <f t="shared" si="13"/>
        <v>30427.997524853548</v>
      </c>
      <c r="F152" s="46">
        <f t="shared" si="14"/>
        <v>1180068.1546264649</v>
      </c>
    </row>
    <row r="153" spans="2:6" ht="6" hidden="1" customHeight="1" x14ac:dyDescent="0.3">
      <c r="B153">
        <f t="shared" si="10"/>
        <v>135</v>
      </c>
      <c r="C153" s="46">
        <f t="shared" si="11"/>
        <v>1180068.1546264649</v>
      </c>
      <c r="D153" s="46">
        <f t="shared" si="12"/>
        <v>8850.5111596984862</v>
      </c>
      <c r="E153" s="46">
        <f t="shared" si="13"/>
        <v>30427.997524853548</v>
      </c>
      <c r="F153" s="46">
        <f t="shared" si="14"/>
        <v>1158490.6682613099</v>
      </c>
    </row>
    <row r="154" spans="2:6" ht="6" hidden="1" customHeight="1" x14ac:dyDescent="0.3">
      <c r="B154">
        <f t="shared" si="10"/>
        <v>136</v>
      </c>
      <c r="C154" s="46">
        <f t="shared" si="11"/>
        <v>1158490.6682613099</v>
      </c>
      <c r="D154" s="46">
        <f t="shared" si="12"/>
        <v>8688.6800119598229</v>
      </c>
      <c r="E154" s="46">
        <f t="shared" si="13"/>
        <v>30427.997524853548</v>
      </c>
      <c r="F154" s="46">
        <f t="shared" si="14"/>
        <v>1136751.350748416</v>
      </c>
    </row>
    <row r="155" spans="2:6" ht="6" hidden="1" customHeight="1" x14ac:dyDescent="0.3">
      <c r="B155">
        <f t="shared" si="10"/>
        <v>137</v>
      </c>
      <c r="C155" s="46">
        <f t="shared" si="11"/>
        <v>1136751.350748416</v>
      </c>
      <c r="D155" s="46">
        <f t="shared" si="12"/>
        <v>8525.6351306131201</v>
      </c>
      <c r="E155" s="46">
        <f t="shared" si="13"/>
        <v>30427.997524853548</v>
      </c>
      <c r="F155" s="46">
        <f t="shared" si="14"/>
        <v>1114848.9883541756</v>
      </c>
    </row>
    <row r="156" spans="2:6" ht="6" hidden="1" customHeight="1" x14ac:dyDescent="0.3">
      <c r="B156">
        <f t="shared" si="10"/>
        <v>138</v>
      </c>
      <c r="C156" s="46">
        <f t="shared" si="11"/>
        <v>1114848.9883541756</v>
      </c>
      <c r="D156" s="46">
        <f t="shared" si="12"/>
        <v>8361.3674126563164</v>
      </c>
      <c r="E156" s="46">
        <f t="shared" si="13"/>
        <v>30427.997524853548</v>
      </c>
      <c r="F156" s="46">
        <f t="shared" si="14"/>
        <v>1092782.3582419783</v>
      </c>
    </row>
    <row r="157" spans="2:6" ht="6" hidden="1" customHeight="1" x14ac:dyDescent="0.3">
      <c r="B157">
        <f t="shared" si="10"/>
        <v>139</v>
      </c>
      <c r="C157" s="46">
        <f t="shared" si="11"/>
        <v>1092782.3582419783</v>
      </c>
      <c r="D157" s="46">
        <f t="shared" si="12"/>
        <v>8195.8676868148377</v>
      </c>
      <c r="E157" s="46">
        <f t="shared" si="13"/>
        <v>30427.997524853548</v>
      </c>
      <c r="F157" s="46">
        <f t="shared" si="14"/>
        <v>1070550.2284039396</v>
      </c>
    </row>
    <row r="158" spans="2:6" ht="6" hidden="1" customHeight="1" x14ac:dyDescent="0.3">
      <c r="B158">
        <f t="shared" si="10"/>
        <v>140</v>
      </c>
      <c r="C158" s="46">
        <f t="shared" si="11"/>
        <v>1070550.2284039396</v>
      </c>
      <c r="D158" s="46">
        <f t="shared" si="12"/>
        <v>8029.1267130295473</v>
      </c>
      <c r="E158" s="46">
        <f t="shared" si="13"/>
        <v>30427.997524853548</v>
      </c>
      <c r="F158" s="46">
        <f t="shared" si="14"/>
        <v>1048151.3575921156</v>
      </c>
    </row>
    <row r="159" spans="2:6" ht="6" hidden="1" customHeight="1" x14ac:dyDescent="0.3">
      <c r="B159">
        <f t="shared" si="10"/>
        <v>141</v>
      </c>
      <c r="C159" s="46">
        <f t="shared" si="11"/>
        <v>1048151.3575921156</v>
      </c>
      <c r="D159" s="46">
        <f t="shared" si="12"/>
        <v>7861.1351819408674</v>
      </c>
      <c r="E159" s="46">
        <f t="shared" si="13"/>
        <v>30427.997524853548</v>
      </c>
      <c r="F159" s="46">
        <f t="shared" si="14"/>
        <v>1025584.4952492029</v>
      </c>
    </row>
    <row r="160" spans="2:6" ht="6" hidden="1" customHeight="1" x14ac:dyDescent="0.3">
      <c r="B160">
        <f t="shared" si="10"/>
        <v>142</v>
      </c>
      <c r="C160" s="46">
        <f t="shared" si="11"/>
        <v>1025584.4952492029</v>
      </c>
      <c r="D160" s="46">
        <f t="shared" si="12"/>
        <v>7691.8837143690216</v>
      </c>
      <c r="E160" s="46">
        <f t="shared" si="13"/>
        <v>30427.997524853548</v>
      </c>
      <c r="F160" s="46">
        <f t="shared" si="14"/>
        <v>1002848.3814387184</v>
      </c>
    </row>
    <row r="161" spans="2:6" ht="6" hidden="1" customHeight="1" x14ac:dyDescent="0.3">
      <c r="B161">
        <f t="shared" si="10"/>
        <v>143</v>
      </c>
      <c r="C161" s="46">
        <f t="shared" si="11"/>
        <v>1002848.3814387184</v>
      </c>
      <c r="D161" s="46">
        <f t="shared" si="12"/>
        <v>7521.3628607903875</v>
      </c>
      <c r="E161" s="46">
        <f t="shared" si="13"/>
        <v>30427.997524853548</v>
      </c>
      <c r="F161" s="46">
        <f t="shared" si="14"/>
        <v>979941.74677465518</v>
      </c>
    </row>
    <row r="162" spans="2:6" ht="6" hidden="1" customHeight="1" x14ac:dyDescent="0.3">
      <c r="B162">
        <f t="shared" si="10"/>
        <v>144</v>
      </c>
      <c r="C162" s="46">
        <f t="shared" si="11"/>
        <v>979941.74677465518</v>
      </c>
      <c r="D162" s="46">
        <f t="shared" si="12"/>
        <v>7349.5631008099135</v>
      </c>
      <c r="E162" s="46">
        <f t="shared" si="13"/>
        <v>30427.997524853548</v>
      </c>
      <c r="F162" s="46">
        <f t="shared" si="14"/>
        <v>956863.31235061155</v>
      </c>
    </row>
    <row r="163" spans="2:6" ht="6" hidden="1" customHeight="1" x14ac:dyDescent="0.3">
      <c r="B163">
        <f t="shared" si="10"/>
        <v>145</v>
      </c>
      <c r="C163" s="46">
        <f t="shared" si="11"/>
        <v>956863.31235061155</v>
      </c>
      <c r="D163" s="46">
        <f t="shared" si="12"/>
        <v>7176.4748426295864</v>
      </c>
      <c r="E163" s="46">
        <f t="shared" si="13"/>
        <v>30427.997524853548</v>
      </c>
      <c r="F163" s="46">
        <f t="shared" si="14"/>
        <v>933611.78966838762</v>
      </c>
    </row>
    <row r="164" spans="2:6" ht="6" hidden="1" customHeight="1" x14ac:dyDescent="0.3">
      <c r="B164">
        <f t="shared" si="10"/>
        <v>146</v>
      </c>
      <c r="C164" s="46">
        <f t="shared" si="11"/>
        <v>933611.78966838762</v>
      </c>
      <c r="D164" s="46">
        <f t="shared" si="12"/>
        <v>7002.0884225129066</v>
      </c>
      <c r="E164" s="46">
        <f t="shared" si="13"/>
        <v>30427.997524853548</v>
      </c>
      <c r="F164" s="46">
        <f t="shared" si="14"/>
        <v>910185.88056604692</v>
      </c>
    </row>
    <row r="165" spans="2:6" ht="6" hidden="1" customHeight="1" x14ac:dyDescent="0.3">
      <c r="B165">
        <f t="shared" si="10"/>
        <v>147</v>
      </c>
      <c r="C165" s="46">
        <f t="shared" si="11"/>
        <v>910185.88056604692</v>
      </c>
      <c r="D165" s="46">
        <f t="shared" si="12"/>
        <v>6826.3941042453516</v>
      </c>
      <c r="E165" s="46">
        <f t="shared" si="13"/>
        <v>30427.997524853548</v>
      </c>
      <c r="F165" s="46">
        <f t="shared" si="14"/>
        <v>886584.27714543871</v>
      </c>
    </row>
    <row r="166" spans="2:6" ht="6" hidden="1" customHeight="1" x14ac:dyDescent="0.3">
      <c r="B166">
        <f t="shared" si="10"/>
        <v>148</v>
      </c>
      <c r="C166" s="46">
        <f t="shared" si="11"/>
        <v>886584.27714543871</v>
      </c>
      <c r="D166" s="46">
        <f t="shared" si="12"/>
        <v>6649.3820785907901</v>
      </c>
      <c r="E166" s="46">
        <f t="shared" si="13"/>
        <v>30427.997524853548</v>
      </c>
      <c r="F166" s="46">
        <f t="shared" si="14"/>
        <v>862805.66169917595</v>
      </c>
    </row>
    <row r="167" spans="2:6" ht="6" hidden="1" customHeight="1" x14ac:dyDescent="0.3">
      <c r="B167">
        <f t="shared" si="10"/>
        <v>149</v>
      </c>
      <c r="C167" s="46">
        <f t="shared" si="11"/>
        <v>862805.66169917595</v>
      </c>
      <c r="D167" s="46">
        <f t="shared" si="12"/>
        <v>6471.0424627438197</v>
      </c>
      <c r="E167" s="46">
        <f t="shared" si="13"/>
        <v>30427.997524853548</v>
      </c>
      <c r="F167" s="46">
        <f t="shared" si="14"/>
        <v>838848.70663706621</v>
      </c>
    </row>
    <row r="168" spans="2:6" ht="6" hidden="1" customHeight="1" x14ac:dyDescent="0.3">
      <c r="B168">
        <f t="shared" si="10"/>
        <v>150</v>
      </c>
      <c r="C168" s="46">
        <f t="shared" si="11"/>
        <v>838848.70663706621</v>
      </c>
      <c r="D168" s="46">
        <f t="shared" si="12"/>
        <v>6291.3652997779964</v>
      </c>
      <c r="E168" s="46">
        <f t="shared" si="13"/>
        <v>30427.997524853548</v>
      </c>
      <c r="F168" s="46">
        <f t="shared" si="14"/>
        <v>814712.07441199059</v>
      </c>
    </row>
    <row r="169" spans="2:6" ht="6" hidden="1" customHeight="1" x14ac:dyDescent="0.3">
      <c r="B169">
        <f t="shared" si="10"/>
        <v>151</v>
      </c>
      <c r="C169" s="46">
        <f t="shared" si="11"/>
        <v>814712.07441199059</v>
      </c>
      <c r="D169" s="46">
        <f t="shared" si="12"/>
        <v>6110.3405580899289</v>
      </c>
      <c r="E169" s="46">
        <f t="shared" si="13"/>
        <v>30427.997524853548</v>
      </c>
      <c r="F169" s="46">
        <f t="shared" si="14"/>
        <v>790394.41744522692</v>
      </c>
    </row>
    <row r="170" spans="2:6" ht="6" hidden="1" customHeight="1" x14ac:dyDescent="0.3">
      <c r="B170">
        <f t="shared" si="10"/>
        <v>152</v>
      </c>
      <c r="C170" s="46">
        <f t="shared" si="11"/>
        <v>790394.41744522692</v>
      </c>
      <c r="D170" s="46">
        <f t="shared" si="12"/>
        <v>5927.9581308392017</v>
      </c>
      <c r="E170" s="46">
        <f t="shared" si="13"/>
        <v>30427.997524853548</v>
      </c>
      <c r="F170" s="46">
        <f t="shared" si="14"/>
        <v>765894.37805121252</v>
      </c>
    </row>
    <row r="171" spans="2:6" ht="6" hidden="1" customHeight="1" x14ac:dyDescent="0.3">
      <c r="B171">
        <f t="shared" si="10"/>
        <v>153</v>
      </c>
      <c r="C171" s="46">
        <f t="shared" si="11"/>
        <v>765894.37805121252</v>
      </c>
      <c r="D171" s="46">
        <f t="shared" si="12"/>
        <v>5744.2078353840934</v>
      </c>
      <c r="E171" s="46">
        <f t="shared" si="13"/>
        <v>30427.997524853548</v>
      </c>
      <c r="F171" s="46">
        <f t="shared" si="14"/>
        <v>741210.58836174302</v>
      </c>
    </row>
    <row r="172" spans="2:6" ht="6" hidden="1" customHeight="1" x14ac:dyDescent="0.3">
      <c r="B172">
        <f t="shared" si="10"/>
        <v>154</v>
      </c>
      <c r="C172" s="46">
        <f t="shared" si="11"/>
        <v>741210.58836174302</v>
      </c>
      <c r="D172" s="46">
        <f t="shared" si="12"/>
        <v>5559.0794127130721</v>
      </c>
      <c r="E172" s="46">
        <f t="shared" si="13"/>
        <v>30427.997524853548</v>
      </c>
      <c r="F172" s="46">
        <f t="shared" si="14"/>
        <v>716341.67024960252</v>
      </c>
    </row>
    <row r="173" spans="2:6" ht="6" hidden="1" customHeight="1" x14ac:dyDescent="0.3">
      <c r="B173">
        <f t="shared" si="10"/>
        <v>155</v>
      </c>
      <c r="C173" s="46">
        <f t="shared" si="11"/>
        <v>716341.67024960252</v>
      </c>
      <c r="D173" s="46">
        <f t="shared" si="12"/>
        <v>5372.5625268720187</v>
      </c>
      <c r="E173" s="46">
        <f t="shared" si="13"/>
        <v>30427.997524853548</v>
      </c>
      <c r="F173" s="46">
        <f t="shared" si="14"/>
        <v>691286.23525162099</v>
      </c>
    </row>
    <row r="174" spans="2:6" ht="6" hidden="1" customHeight="1" x14ac:dyDescent="0.3">
      <c r="B174">
        <f t="shared" si="10"/>
        <v>156</v>
      </c>
      <c r="C174" s="46">
        <f t="shared" si="11"/>
        <v>691286.23525162099</v>
      </c>
      <c r="D174" s="46">
        <f t="shared" si="12"/>
        <v>5184.6467643871574</v>
      </c>
      <c r="E174" s="46">
        <f t="shared" si="13"/>
        <v>30427.997524853548</v>
      </c>
      <c r="F174" s="46">
        <f t="shared" si="14"/>
        <v>666042.88449115457</v>
      </c>
    </row>
    <row r="175" spans="2:6" ht="6" hidden="1" customHeight="1" x14ac:dyDescent="0.3">
      <c r="B175">
        <f t="shared" si="10"/>
        <v>157</v>
      </c>
      <c r="C175" s="46">
        <f t="shared" si="11"/>
        <v>666042.88449115457</v>
      </c>
      <c r="D175" s="46">
        <f t="shared" si="12"/>
        <v>4995.3216336836595</v>
      </c>
      <c r="E175" s="46">
        <f t="shared" si="13"/>
        <v>30427.997524853548</v>
      </c>
      <c r="F175" s="46">
        <f t="shared" si="14"/>
        <v>640610.20859998465</v>
      </c>
    </row>
    <row r="176" spans="2:6" ht="6" hidden="1" customHeight="1" x14ac:dyDescent="0.3">
      <c r="B176">
        <f t="shared" si="10"/>
        <v>158</v>
      </c>
      <c r="C176" s="46">
        <f t="shared" si="11"/>
        <v>640610.20859998465</v>
      </c>
      <c r="D176" s="46">
        <f t="shared" si="12"/>
        <v>4804.5765644998846</v>
      </c>
      <c r="E176" s="46">
        <f t="shared" si="13"/>
        <v>30427.997524853548</v>
      </c>
      <c r="F176" s="46">
        <f t="shared" si="14"/>
        <v>614986.78763963096</v>
      </c>
    </row>
    <row r="177" spans="2:6" ht="6" hidden="1" customHeight="1" x14ac:dyDescent="0.3">
      <c r="B177">
        <f t="shared" si="10"/>
        <v>159</v>
      </c>
      <c r="C177" s="46">
        <f t="shared" si="11"/>
        <v>614986.78763963096</v>
      </c>
      <c r="D177" s="46">
        <f t="shared" si="12"/>
        <v>4612.4009072972322</v>
      </c>
      <c r="E177" s="46">
        <f t="shared" si="13"/>
        <v>30427.997524853548</v>
      </c>
      <c r="F177" s="46">
        <f t="shared" si="14"/>
        <v>589171.19102207466</v>
      </c>
    </row>
    <row r="178" spans="2:6" ht="6" hidden="1" customHeight="1" x14ac:dyDescent="0.3">
      <c r="B178">
        <f t="shared" si="10"/>
        <v>160</v>
      </c>
      <c r="C178" s="46">
        <f t="shared" si="11"/>
        <v>589171.19102207466</v>
      </c>
      <c r="D178" s="46">
        <f t="shared" si="12"/>
        <v>4418.7839326655594</v>
      </c>
      <c r="E178" s="46">
        <f t="shared" si="13"/>
        <v>30427.997524853548</v>
      </c>
      <c r="F178" s="46">
        <f t="shared" si="14"/>
        <v>563161.9774298867</v>
      </c>
    </row>
    <row r="179" spans="2:6" ht="6" hidden="1" customHeight="1" x14ac:dyDescent="0.3">
      <c r="B179">
        <f t="shared" si="10"/>
        <v>161</v>
      </c>
      <c r="C179" s="46">
        <f t="shared" si="11"/>
        <v>563161.9774298867</v>
      </c>
      <c r="D179" s="46">
        <f t="shared" si="12"/>
        <v>4223.7148307241505</v>
      </c>
      <c r="E179" s="46">
        <f t="shared" si="13"/>
        <v>30427.997524853548</v>
      </c>
      <c r="F179" s="46">
        <f t="shared" si="14"/>
        <v>536957.69473575731</v>
      </c>
    </row>
    <row r="180" spans="2:6" ht="6" hidden="1" customHeight="1" x14ac:dyDescent="0.3">
      <c r="B180">
        <f t="shared" si="10"/>
        <v>162</v>
      </c>
      <c r="C180" s="46">
        <f t="shared" si="11"/>
        <v>536957.69473575731</v>
      </c>
      <c r="D180" s="46">
        <f t="shared" si="12"/>
        <v>4027.1827105181796</v>
      </c>
      <c r="E180" s="46">
        <f t="shared" si="13"/>
        <v>30427.997524853548</v>
      </c>
      <c r="F180" s="46">
        <f t="shared" si="14"/>
        <v>510556.87992142187</v>
      </c>
    </row>
    <row r="181" spans="2:6" ht="6" hidden="1" customHeight="1" x14ac:dyDescent="0.3">
      <c r="B181">
        <f t="shared" si="10"/>
        <v>163</v>
      </c>
      <c r="C181" s="46">
        <f t="shared" si="11"/>
        <v>510556.87992142187</v>
      </c>
      <c r="D181" s="46">
        <f t="shared" si="12"/>
        <v>3829.176599410664</v>
      </c>
      <c r="E181" s="46">
        <f t="shared" si="13"/>
        <v>30427.997524853548</v>
      </c>
      <c r="F181" s="46">
        <f t="shared" si="14"/>
        <v>483958.05899597896</v>
      </c>
    </row>
    <row r="182" spans="2:6" ht="6" hidden="1" customHeight="1" x14ac:dyDescent="0.3">
      <c r="B182">
        <f t="shared" si="10"/>
        <v>164</v>
      </c>
      <c r="C182" s="46">
        <f t="shared" si="11"/>
        <v>483958.05899597896</v>
      </c>
      <c r="D182" s="46">
        <f t="shared" si="12"/>
        <v>3629.6854424698422</v>
      </c>
      <c r="E182" s="46">
        <f t="shared" si="13"/>
        <v>30427.997524853548</v>
      </c>
      <c r="F182" s="46">
        <f t="shared" si="14"/>
        <v>457159.74691359524</v>
      </c>
    </row>
    <row r="183" spans="2:6" ht="6" hidden="1" customHeight="1" x14ac:dyDescent="0.3">
      <c r="B183">
        <f t="shared" si="10"/>
        <v>165</v>
      </c>
      <c r="C183" s="46">
        <f t="shared" si="11"/>
        <v>457159.74691359524</v>
      </c>
      <c r="D183" s="46">
        <f t="shared" si="12"/>
        <v>3428.6981018519641</v>
      </c>
      <c r="E183" s="46">
        <f t="shared" si="13"/>
        <v>30427.997524853548</v>
      </c>
      <c r="F183" s="46">
        <f t="shared" si="14"/>
        <v>430160.44749059365</v>
      </c>
    </row>
    <row r="184" spans="2:6" ht="6" hidden="1" customHeight="1" x14ac:dyDescent="0.3">
      <c r="B184">
        <f t="shared" si="10"/>
        <v>166</v>
      </c>
      <c r="C184" s="46">
        <f t="shared" si="11"/>
        <v>430160.44749059365</v>
      </c>
      <c r="D184" s="46">
        <f t="shared" si="12"/>
        <v>3226.2033561794524</v>
      </c>
      <c r="E184" s="46">
        <f t="shared" si="13"/>
        <v>30427.997524853548</v>
      </c>
      <c r="F184" s="46">
        <f t="shared" si="14"/>
        <v>402958.65332191956</v>
      </c>
    </row>
    <row r="185" spans="2:6" ht="6" hidden="1" customHeight="1" x14ac:dyDescent="0.3">
      <c r="B185">
        <f t="shared" si="10"/>
        <v>167</v>
      </c>
      <c r="C185" s="46">
        <f t="shared" si="11"/>
        <v>402958.65332191956</v>
      </c>
      <c r="D185" s="46">
        <f t="shared" si="12"/>
        <v>3022.1898999143964</v>
      </c>
      <c r="E185" s="46">
        <f t="shared" si="13"/>
        <v>30427.997524853548</v>
      </c>
      <c r="F185" s="46">
        <f t="shared" si="14"/>
        <v>375552.84569698037</v>
      </c>
    </row>
    <row r="186" spans="2:6" ht="6" hidden="1" customHeight="1" x14ac:dyDescent="0.3">
      <c r="B186">
        <f t="shared" si="10"/>
        <v>168</v>
      </c>
      <c r="C186" s="46">
        <f t="shared" si="11"/>
        <v>375552.84569698037</v>
      </c>
      <c r="D186" s="46">
        <f t="shared" si="12"/>
        <v>2816.6463427273525</v>
      </c>
      <c r="E186" s="46">
        <f t="shared" si="13"/>
        <v>30427.997524853548</v>
      </c>
      <c r="F186" s="46">
        <f t="shared" si="14"/>
        <v>347941.49451485416</v>
      </c>
    </row>
    <row r="187" spans="2:6" ht="6" hidden="1" customHeight="1" x14ac:dyDescent="0.3">
      <c r="B187">
        <f t="shared" si="10"/>
        <v>169</v>
      </c>
      <c r="C187" s="46">
        <f t="shared" si="11"/>
        <v>347941.49451485416</v>
      </c>
      <c r="D187" s="46">
        <f t="shared" si="12"/>
        <v>2609.5612088614062</v>
      </c>
      <c r="E187" s="46">
        <f t="shared" si="13"/>
        <v>30427.997524853548</v>
      </c>
      <c r="F187" s="46">
        <f t="shared" si="14"/>
        <v>320123.05819886201</v>
      </c>
    </row>
    <row r="188" spans="2:6" ht="6" hidden="1" customHeight="1" x14ac:dyDescent="0.3">
      <c r="B188">
        <f t="shared" si="10"/>
        <v>170</v>
      </c>
      <c r="C188" s="46">
        <f t="shared" si="11"/>
        <v>320123.05819886201</v>
      </c>
      <c r="D188" s="46">
        <f t="shared" si="12"/>
        <v>2400.922936491465</v>
      </c>
      <c r="E188" s="46">
        <f t="shared" si="13"/>
        <v>30427.997524853548</v>
      </c>
      <c r="F188" s="46">
        <f t="shared" si="14"/>
        <v>292095.98361049994</v>
      </c>
    </row>
    <row r="189" spans="2:6" ht="6" hidden="1" customHeight="1" x14ac:dyDescent="0.3">
      <c r="B189">
        <f t="shared" si="10"/>
        <v>171</v>
      </c>
      <c r="C189" s="46">
        <f t="shared" si="11"/>
        <v>292095.98361049994</v>
      </c>
      <c r="D189" s="46">
        <f t="shared" si="12"/>
        <v>2190.7198770787495</v>
      </c>
      <c r="E189" s="46">
        <f t="shared" si="13"/>
        <v>30427.997524853548</v>
      </c>
      <c r="F189" s="46">
        <f t="shared" si="14"/>
        <v>263858.7059627251</v>
      </c>
    </row>
    <row r="190" spans="2:6" ht="6" hidden="1" customHeight="1" x14ac:dyDescent="0.3">
      <c r="B190">
        <f t="shared" si="10"/>
        <v>172</v>
      </c>
      <c r="C190" s="46">
        <f t="shared" si="11"/>
        <v>263858.7059627251</v>
      </c>
      <c r="D190" s="46">
        <f t="shared" si="12"/>
        <v>1978.9402947204383</v>
      </c>
      <c r="E190" s="46">
        <f t="shared" si="13"/>
        <v>30427.997524853548</v>
      </c>
      <c r="F190" s="46">
        <f t="shared" si="14"/>
        <v>235409.648732592</v>
      </c>
    </row>
    <row r="191" spans="2:6" ht="6" hidden="1" customHeight="1" x14ac:dyDescent="0.3">
      <c r="B191">
        <f t="shared" si="10"/>
        <v>173</v>
      </c>
      <c r="C191" s="46">
        <f t="shared" si="11"/>
        <v>235409.648732592</v>
      </c>
      <c r="D191" s="46">
        <f t="shared" si="12"/>
        <v>1765.57236549444</v>
      </c>
      <c r="E191" s="46">
        <f t="shared" si="13"/>
        <v>30427.997524853548</v>
      </c>
      <c r="F191" s="46">
        <f t="shared" si="14"/>
        <v>206747.22357323288</v>
      </c>
    </row>
    <row r="192" spans="2:6" ht="6" hidden="1" customHeight="1" x14ac:dyDescent="0.3">
      <c r="B192">
        <f t="shared" si="10"/>
        <v>174</v>
      </c>
      <c r="C192" s="46">
        <f t="shared" si="11"/>
        <v>206747.22357323288</v>
      </c>
      <c r="D192" s="46">
        <f t="shared" si="12"/>
        <v>1550.6041767992465</v>
      </c>
      <c r="E192" s="46">
        <f t="shared" si="13"/>
        <v>30427.997524853548</v>
      </c>
      <c r="F192" s="46">
        <f t="shared" si="14"/>
        <v>177869.83022517856</v>
      </c>
    </row>
    <row r="193" spans="2:6" ht="6" hidden="1" customHeight="1" x14ac:dyDescent="0.3">
      <c r="B193">
        <f t="shared" si="10"/>
        <v>175</v>
      </c>
      <c r="C193" s="46">
        <f t="shared" si="11"/>
        <v>177869.83022517856</v>
      </c>
      <c r="D193" s="46">
        <f t="shared" si="12"/>
        <v>1334.0237266888391</v>
      </c>
      <c r="E193" s="46">
        <f t="shared" si="13"/>
        <v>30427.997524853548</v>
      </c>
      <c r="F193" s="46">
        <f t="shared" si="14"/>
        <v>148775.85642701387</v>
      </c>
    </row>
    <row r="194" spans="2:6" ht="6" hidden="1" customHeight="1" x14ac:dyDescent="0.3">
      <c r="B194">
        <f t="shared" si="10"/>
        <v>176</v>
      </c>
      <c r="C194" s="46">
        <f t="shared" si="11"/>
        <v>148775.85642701387</v>
      </c>
      <c r="D194" s="46">
        <f t="shared" si="12"/>
        <v>1115.8189232026041</v>
      </c>
      <c r="E194" s="46">
        <f t="shared" si="13"/>
        <v>30427.997524853548</v>
      </c>
      <c r="F194" s="46">
        <f t="shared" si="14"/>
        <v>119463.67782536293</v>
      </c>
    </row>
    <row r="195" spans="2:6" ht="6" hidden="1" customHeight="1" x14ac:dyDescent="0.3">
      <c r="B195">
        <f t="shared" si="10"/>
        <v>177</v>
      </c>
      <c r="C195" s="46">
        <f t="shared" si="11"/>
        <v>119463.67782536293</v>
      </c>
      <c r="D195" s="46">
        <f t="shared" si="12"/>
        <v>895.97758369022199</v>
      </c>
      <c r="E195" s="46">
        <f t="shared" si="13"/>
        <v>30427.997524853548</v>
      </c>
      <c r="F195" s="46">
        <f t="shared" si="14"/>
        <v>89931.657884199609</v>
      </c>
    </row>
    <row r="196" spans="2:6" ht="6" hidden="1" customHeight="1" x14ac:dyDescent="0.3">
      <c r="B196">
        <f t="shared" si="10"/>
        <v>178</v>
      </c>
      <c r="C196" s="46">
        <f t="shared" si="11"/>
        <v>89931.657884199609</v>
      </c>
      <c r="D196" s="46">
        <f t="shared" si="12"/>
        <v>674.48743413149703</v>
      </c>
      <c r="E196" s="46">
        <f t="shared" si="13"/>
        <v>30427.997524853548</v>
      </c>
      <c r="F196" s="46">
        <f t="shared" si="14"/>
        <v>60178.147793477561</v>
      </c>
    </row>
    <row r="197" spans="2:6" ht="6" hidden="1" customHeight="1" x14ac:dyDescent="0.3">
      <c r="B197">
        <f t="shared" si="10"/>
        <v>179</v>
      </c>
      <c r="C197" s="46">
        <f t="shared" si="11"/>
        <v>60178.147793477561</v>
      </c>
      <c r="D197" s="46">
        <f t="shared" si="12"/>
        <v>451.33610845108171</v>
      </c>
      <c r="E197" s="46">
        <f t="shared" si="13"/>
        <v>30427.997524853548</v>
      </c>
      <c r="F197" s="46">
        <f t="shared" si="14"/>
        <v>30201.486377075096</v>
      </c>
    </row>
    <row r="198" spans="2:6" ht="6" hidden="1" customHeight="1" x14ac:dyDescent="0.3">
      <c r="B198">
        <f t="shared" si="10"/>
        <v>180</v>
      </c>
      <c r="C198" s="46">
        <f t="shared" si="11"/>
        <v>30201.486377075096</v>
      </c>
      <c r="D198" s="46">
        <f t="shared" si="12"/>
        <v>226.5111478280632</v>
      </c>
      <c r="E198" s="46">
        <f t="shared" si="13"/>
        <v>30427.997524853548</v>
      </c>
      <c r="F198" s="46">
        <f t="shared" si="14"/>
        <v>4.961111699230969E-8</v>
      </c>
    </row>
    <row r="199" spans="2:6" ht="6" hidden="1" customHeight="1" x14ac:dyDescent="0.3">
      <c r="B199" t="str">
        <f t="shared" si="10"/>
        <v/>
      </c>
      <c r="C199" s="46" t="str">
        <f t="shared" si="11"/>
        <v/>
      </c>
      <c r="D199" s="46" t="str">
        <f t="shared" si="12"/>
        <v/>
      </c>
      <c r="E199" s="46" t="str">
        <f t="shared" si="13"/>
        <v/>
      </c>
      <c r="F199" s="46" t="str">
        <f t="shared" si="14"/>
        <v/>
      </c>
    </row>
    <row r="200" spans="2:6" ht="6" hidden="1" customHeight="1" x14ac:dyDescent="0.3">
      <c r="B200" t="str">
        <f t="shared" si="10"/>
        <v/>
      </c>
      <c r="C200" s="46" t="str">
        <f t="shared" si="11"/>
        <v/>
      </c>
      <c r="D200" s="46" t="str">
        <f t="shared" si="12"/>
        <v/>
      </c>
      <c r="E200" s="46" t="str">
        <f t="shared" si="13"/>
        <v/>
      </c>
      <c r="F200" s="46" t="str">
        <f t="shared" si="14"/>
        <v/>
      </c>
    </row>
    <row r="201" spans="2:6" ht="6" hidden="1" customHeight="1" x14ac:dyDescent="0.3">
      <c r="B201" t="str">
        <f t="shared" si="10"/>
        <v/>
      </c>
      <c r="C201" s="46" t="str">
        <f t="shared" si="11"/>
        <v/>
      </c>
      <c r="D201" s="46" t="str">
        <f t="shared" si="12"/>
        <v/>
      </c>
      <c r="E201" s="46" t="str">
        <f t="shared" si="13"/>
        <v/>
      </c>
      <c r="F201" s="46" t="str">
        <f t="shared" si="14"/>
        <v/>
      </c>
    </row>
    <row r="202" spans="2:6" ht="6" hidden="1" customHeight="1" x14ac:dyDescent="0.3">
      <c r="B202" t="str">
        <f t="shared" si="10"/>
        <v/>
      </c>
      <c r="C202" s="46" t="str">
        <f t="shared" si="11"/>
        <v/>
      </c>
      <c r="D202" s="46" t="str">
        <f t="shared" si="12"/>
        <v/>
      </c>
      <c r="E202" s="46" t="str">
        <f t="shared" si="13"/>
        <v/>
      </c>
      <c r="F202" s="46" t="str">
        <f t="shared" si="14"/>
        <v/>
      </c>
    </row>
    <row r="203" spans="2:6" ht="6" hidden="1" customHeight="1" x14ac:dyDescent="0.3">
      <c r="B203" t="str">
        <f t="shared" si="10"/>
        <v/>
      </c>
      <c r="C203" s="46" t="str">
        <f t="shared" si="11"/>
        <v/>
      </c>
      <c r="D203" s="46" t="str">
        <f t="shared" si="12"/>
        <v/>
      </c>
      <c r="E203" s="46" t="str">
        <f t="shared" si="13"/>
        <v/>
      </c>
      <c r="F203" s="46" t="str">
        <f t="shared" si="14"/>
        <v/>
      </c>
    </row>
    <row r="204" spans="2:6" ht="6" hidden="1" customHeight="1" x14ac:dyDescent="0.3">
      <c r="B204" t="str">
        <f t="shared" si="10"/>
        <v/>
      </c>
      <c r="C204" s="46" t="str">
        <f t="shared" si="11"/>
        <v/>
      </c>
      <c r="D204" s="46" t="str">
        <f t="shared" si="12"/>
        <v/>
      </c>
      <c r="E204" s="46" t="str">
        <f t="shared" si="13"/>
        <v/>
      </c>
      <c r="F204" s="46" t="str">
        <f t="shared" si="14"/>
        <v/>
      </c>
    </row>
    <row r="205" spans="2:6" ht="6" hidden="1" customHeight="1" x14ac:dyDescent="0.3">
      <c r="B205" t="str">
        <f t="shared" si="10"/>
        <v/>
      </c>
      <c r="C205" s="46" t="str">
        <f t="shared" si="11"/>
        <v/>
      </c>
      <c r="D205" s="46" t="str">
        <f t="shared" si="12"/>
        <v/>
      </c>
      <c r="E205" s="46" t="str">
        <f t="shared" si="13"/>
        <v/>
      </c>
      <c r="F205" s="46" t="str">
        <f t="shared" si="14"/>
        <v/>
      </c>
    </row>
    <row r="206" spans="2:6" ht="6" hidden="1" customHeight="1" x14ac:dyDescent="0.3">
      <c r="B206" t="str">
        <f t="shared" si="10"/>
        <v/>
      </c>
      <c r="C206" s="46" t="str">
        <f t="shared" si="11"/>
        <v/>
      </c>
      <c r="D206" s="46" t="str">
        <f t="shared" si="12"/>
        <v/>
      </c>
      <c r="E206" s="46" t="str">
        <f t="shared" si="13"/>
        <v/>
      </c>
      <c r="F206" s="46" t="str">
        <f t="shared" si="14"/>
        <v/>
      </c>
    </row>
    <row r="207" spans="2:6" ht="6" hidden="1" customHeight="1" x14ac:dyDescent="0.3">
      <c r="B207" t="str">
        <f t="shared" si="10"/>
        <v/>
      </c>
      <c r="C207" s="46" t="str">
        <f t="shared" si="11"/>
        <v/>
      </c>
      <c r="D207" s="46" t="str">
        <f t="shared" si="12"/>
        <v/>
      </c>
      <c r="E207" s="46" t="str">
        <f t="shared" si="13"/>
        <v/>
      </c>
      <c r="F207" s="46" t="str">
        <f t="shared" si="14"/>
        <v/>
      </c>
    </row>
    <row r="208" spans="2:6" ht="6" hidden="1" customHeight="1" x14ac:dyDescent="0.3">
      <c r="B208" t="str">
        <f t="shared" si="10"/>
        <v/>
      </c>
      <c r="C208" s="46" t="str">
        <f t="shared" si="11"/>
        <v/>
      </c>
      <c r="D208" s="46" t="str">
        <f t="shared" si="12"/>
        <v/>
      </c>
      <c r="E208" s="46" t="str">
        <f t="shared" si="13"/>
        <v/>
      </c>
      <c r="F208" s="46" t="str">
        <f t="shared" si="14"/>
        <v/>
      </c>
    </row>
    <row r="209" spans="2:6" ht="6" hidden="1" customHeight="1" x14ac:dyDescent="0.3">
      <c r="B209" t="str">
        <f t="shared" si="10"/>
        <v/>
      </c>
      <c r="C209" s="46" t="str">
        <f t="shared" si="11"/>
        <v/>
      </c>
      <c r="D209" s="46" t="str">
        <f t="shared" si="12"/>
        <v/>
      </c>
      <c r="E209" s="46" t="str">
        <f t="shared" si="13"/>
        <v/>
      </c>
      <c r="F209" s="46" t="str">
        <f t="shared" si="14"/>
        <v/>
      </c>
    </row>
    <row r="210" spans="2:6" ht="6" hidden="1" customHeight="1" x14ac:dyDescent="0.3">
      <c r="B210" t="str">
        <f t="shared" si="10"/>
        <v/>
      </c>
      <c r="C210" s="46" t="str">
        <f t="shared" si="11"/>
        <v/>
      </c>
      <c r="D210" s="46" t="str">
        <f t="shared" si="12"/>
        <v/>
      </c>
      <c r="E210" s="46" t="str">
        <f t="shared" si="13"/>
        <v/>
      </c>
      <c r="F210" s="46" t="str">
        <f t="shared" si="14"/>
        <v/>
      </c>
    </row>
    <row r="211" spans="2:6" ht="6" hidden="1" customHeight="1" x14ac:dyDescent="0.3">
      <c r="B211" t="str">
        <f t="shared" si="10"/>
        <v/>
      </c>
      <c r="C211" s="46" t="str">
        <f t="shared" si="11"/>
        <v/>
      </c>
      <c r="D211" s="46" t="str">
        <f t="shared" si="12"/>
        <v/>
      </c>
      <c r="E211" s="46" t="str">
        <f t="shared" si="13"/>
        <v/>
      </c>
      <c r="F211" s="46" t="str">
        <f t="shared" si="14"/>
        <v/>
      </c>
    </row>
    <row r="212" spans="2:6" ht="6" hidden="1" customHeight="1" x14ac:dyDescent="0.3">
      <c r="B212" t="str">
        <f t="shared" si="10"/>
        <v/>
      </c>
      <c r="C212" s="46" t="str">
        <f t="shared" si="11"/>
        <v/>
      </c>
      <c r="D212" s="46" t="str">
        <f t="shared" si="12"/>
        <v/>
      </c>
      <c r="E212" s="46" t="str">
        <f t="shared" si="13"/>
        <v/>
      </c>
      <c r="F212" s="46" t="str">
        <f t="shared" si="14"/>
        <v/>
      </c>
    </row>
    <row r="213" spans="2:6" ht="6" hidden="1" customHeight="1" x14ac:dyDescent="0.3">
      <c r="B213" t="str">
        <f t="shared" ref="B213:B276" si="15">IF(B212&lt;$C$14,B212+1,"")</f>
        <v/>
      </c>
      <c r="C213" s="46" t="str">
        <f t="shared" ref="C213:C276" si="16">IF(COUNT(B213)=1,F212,"")</f>
        <v/>
      </c>
      <c r="D213" s="46" t="str">
        <f t="shared" ref="D213:D276" si="17">IF(COUNT(B213)=1,C213*$C$11,"")</f>
        <v/>
      </c>
      <c r="E213" s="46" t="str">
        <f t="shared" ref="E213:E276" si="18">IF(COUNT(B213)=1,$C$15,"")</f>
        <v/>
      </c>
      <c r="F213" s="46" t="str">
        <f t="shared" ref="F213:F276" si="19">IF(COUNT(B213)=1,C213+D213-E213,"")</f>
        <v/>
      </c>
    </row>
    <row r="214" spans="2:6" ht="6" hidden="1" customHeight="1" x14ac:dyDescent="0.3">
      <c r="B214" t="str">
        <f t="shared" si="15"/>
        <v/>
      </c>
      <c r="C214" s="46" t="str">
        <f t="shared" si="16"/>
        <v/>
      </c>
      <c r="D214" s="46" t="str">
        <f t="shared" si="17"/>
        <v/>
      </c>
      <c r="E214" s="46" t="str">
        <f t="shared" si="18"/>
        <v/>
      </c>
      <c r="F214" s="46" t="str">
        <f t="shared" si="19"/>
        <v/>
      </c>
    </row>
    <row r="215" spans="2:6" ht="6" hidden="1" customHeight="1" x14ac:dyDescent="0.3">
      <c r="B215" t="str">
        <f t="shared" si="15"/>
        <v/>
      </c>
      <c r="C215" s="46" t="str">
        <f t="shared" si="16"/>
        <v/>
      </c>
      <c r="D215" s="46" t="str">
        <f t="shared" si="17"/>
        <v/>
      </c>
      <c r="E215" s="46" t="str">
        <f t="shared" si="18"/>
        <v/>
      </c>
      <c r="F215" s="46" t="str">
        <f t="shared" si="19"/>
        <v/>
      </c>
    </row>
    <row r="216" spans="2:6" ht="6" hidden="1" customHeight="1" x14ac:dyDescent="0.3">
      <c r="B216" t="str">
        <f t="shared" si="15"/>
        <v/>
      </c>
      <c r="C216" s="46" t="str">
        <f t="shared" si="16"/>
        <v/>
      </c>
      <c r="D216" s="46" t="str">
        <f t="shared" si="17"/>
        <v/>
      </c>
      <c r="E216" s="46" t="str">
        <f t="shared" si="18"/>
        <v/>
      </c>
      <c r="F216" s="46" t="str">
        <f t="shared" si="19"/>
        <v/>
      </c>
    </row>
    <row r="217" spans="2:6" ht="6" hidden="1" customHeight="1" x14ac:dyDescent="0.3">
      <c r="B217" t="str">
        <f t="shared" si="15"/>
        <v/>
      </c>
      <c r="C217" s="46" t="str">
        <f t="shared" si="16"/>
        <v/>
      </c>
      <c r="D217" s="46" t="str">
        <f t="shared" si="17"/>
        <v/>
      </c>
      <c r="E217" s="46" t="str">
        <f t="shared" si="18"/>
        <v/>
      </c>
      <c r="F217" s="46" t="str">
        <f t="shared" si="19"/>
        <v/>
      </c>
    </row>
    <row r="218" spans="2:6" ht="6" hidden="1" customHeight="1" x14ac:dyDescent="0.3">
      <c r="B218" t="str">
        <f t="shared" si="15"/>
        <v/>
      </c>
      <c r="C218" s="46" t="str">
        <f t="shared" si="16"/>
        <v/>
      </c>
      <c r="D218" s="46" t="str">
        <f t="shared" si="17"/>
        <v/>
      </c>
      <c r="E218" s="46" t="str">
        <f t="shared" si="18"/>
        <v/>
      </c>
      <c r="F218" s="46" t="str">
        <f t="shared" si="19"/>
        <v/>
      </c>
    </row>
    <row r="219" spans="2:6" ht="6" hidden="1" customHeight="1" x14ac:dyDescent="0.3">
      <c r="B219" t="str">
        <f t="shared" si="15"/>
        <v/>
      </c>
      <c r="C219" s="46" t="str">
        <f t="shared" si="16"/>
        <v/>
      </c>
      <c r="D219" s="46" t="str">
        <f t="shared" si="17"/>
        <v/>
      </c>
      <c r="E219" s="46" t="str">
        <f t="shared" si="18"/>
        <v/>
      </c>
      <c r="F219" s="46" t="str">
        <f t="shared" si="19"/>
        <v/>
      </c>
    </row>
    <row r="220" spans="2:6" ht="6" hidden="1" customHeight="1" x14ac:dyDescent="0.3">
      <c r="B220" t="str">
        <f t="shared" si="15"/>
        <v/>
      </c>
      <c r="C220" s="46" t="str">
        <f t="shared" si="16"/>
        <v/>
      </c>
      <c r="D220" s="46" t="str">
        <f t="shared" si="17"/>
        <v/>
      </c>
      <c r="E220" s="46" t="str">
        <f t="shared" si="18"/>
        <v/>
      </c>
      <c r="F220" s="46" t="str">
        <f t="shared" si="19"/>
        <v/>
      </c>
    </row>
    <row r="221" spans="2:6" ht="6" hidden="1" customHeight="1" x14ac:dyDescent="0.3">
      <c r="B221" t="str">
        <f t="shared" si="15"/>
        <v/>
      </c>
      <c r="C221" s="46" t="str">
        <f t="shared" si="16"/>
        <v/>
      </c>
      <c r="D221" s="46" t="str">
        <f t="shared" si="17"/>
        <v/>
      </c>
      <c r="E221" s="46" t="str">
        <f t="shared" si="18"/>
        <v/>
      </c>
      <c r="F221" s="46" t="str">
        <f t="shared" si="19"/>
        <v/>
      </c>
    </row>
    <row r="222" spans="2:6" ht="6" hidden="1" customHeight="1" x14ac:dyDescent="0.3">
      <c r="B222" t="str">
        <f t="shared" si="15"/>
        <v/>
      </c>
      <c r="C222" s="46" t="str">
        <f t="shared" si="16"/>
        <v/>
      </c>
      <c r="D222" s="46" t="str">
        <f t="shared" si="17"/>
        <v/>
      </c>
      <c r="E222" s="46" t="str">
        <f t="shared" si="18"/>
        <v/>
      </c>
      <c r="F222" s="46" t="str">
        <f t="shared" si="19"/>
        <v/>
      </c>
    </row>
    <row r="223" spans="2:6" ht="6" hidden="1" customHeight="1" x14ac:dyDescent="0.3">
      <c r="B223" t="str">
        <f t="shared" si="15"/>
        <v/>
      </c>
      <c r="C223" s="46" t="str">
        <f t="shared" si="16"/>
        <v/>
      </c>
      <c r="D223" s="46" t="str">
        <f t="shared" si="17"/>
        <v/>
      </c>
      <c r="E223" s="46" t="str">
        <f t="shared" si="18"/>
        <v/>
      </c>
      <c r="F223" s="46" t="str">
        <f t="shared" si="19"/>
        <v/>
      </c>
    </row>
    <row r="224" spans="2:6" ht="6" hidden="1" customHeight="1" x14ac:dyDescent="0.3">
      <c r="B224" t="str">
        <f t="shared" si="15"/>
        <v/>
      </c>
      <c r="C224" s="46" t="str">
        <f t="shared" si="16"/>
        <v/>
      </c>
      <c r="D224" s="46" t="str">
        <f t="shared" si="17"/>
        <v/>
      </c>
      <c r="E224" s="46" t="str">
        <f t="shared" si="18"/>
        <v/>
      </c>
      <c r="F224" s="46" t="str">
        <f t="shared" si="19"/>
        <v/>
      </c>
    </row>
    <row r="225" spans="2:6" ht="6" hidden="1" customHeight="1" x14ac:dyDescent="0.3">
      <c r="B225" t="str">
        <f t="shared" si="15"/>
        <v/>
      </c>
      <c r="C225" s="46" t="str">
        <f t="shared" si="16"/>
        <v/>
      </c>
      <c r="D225" s="46" t="str">
        <f t="shared" si="17"/>
        <v/>
      </c>
      <c r="E225" s="46" t="str">
        <f t="shared" si="18"/>
        <v/>
      </c>
      <c r="F225" s="46" t="str">
        <f t="shared" si="19"/>
        <v/>
      </c>
    </row>
    <row r="226" spans="2:6" ht="6" hidden="1" customHeight="1" x14ac:dyDescent="0.3">
      <c r="B226" t="str">
        <f t="shared" si="15"/>
        <v/>
      </c>
      <c r="C226" s="46" t="str">
        <f t="shared" si="16"/>
        <v/>
      </c>
      <c r="D226" s="46" t="str">
        <f t="shared" si="17"/>
        <v/>
      </c>
      <c r="E226" s="46" t="str">
        <f t="shared" si="18"/>
        <v/>
      </c>
      <c r="F226" s="46" t="str">
        <f t="shared" si="19"/>
        <v/>
      </c>
    </row>
    <row r="227" spans="2:6" ht="6" hidden="1" customHeight="1" x14ac:dyDescent="0.3">
      <c r="B227" t="str">
        <f t="shared" si="15"/>
        <v/>
      </c>
      <c r="C227" s="46" t="str">
        <f t="shared" si="16"/>
        <v/>
      </c>
      <c r="D227" s="46" t="str">
        <f t="shared" si="17"/>
        <v/>
      </c>
      <c r="E227" s="46" t="str">
        <f t="shared" si="18"/>
        <v/>
      </c>
      <c r="F227" s="46" t="str">
        <f t="shared" si="19"/>
        <v/>
      </c>
    </row>
    <row r="228" spans="2:6" ht="6" hidden="1" customHeight="1" x14ac:dyDescent="0.3">
      <c r="B228" t="str">
        <f t="shared" si="15"/>
        <v/>
      </c>
      <c r="C228" s="46" t="str">
        <f t="shared" si="16"/>
        <v/>
      </c>
      <c r="D228" s="46" t="str">
        <f t="shared" si="17"/>
        <v/>
      </c>
      <c r="E228" s="46" t="str">
        <f t="shared" si="18"/>
        <v/>
      </c>
      <c r="F228" s="46" t="str">
        <f t="shared" si="19"/>
        <v/>
      </c>
    </row>
    <row r="229" spans="2:6" ht="6" hidden="1" customHeight="1" x14ac:dyDescent="0.3">
      <c r="B229" t="str">
        <f t="shared" si="15"/>
        <v/>
      </c>
      <c r="C229" s="46" t="str">
        <f t="shared" si="16"/>
        <v/>
      </c>
      <c r="D229" s="46" t="str">
        <f t="shared" si="17"/>
        <v/>
      </c>
      <c r="E229" s="46" t="str">
        <f t="shared" si="18"/>
        <v/>
      </c>
      <c r="F229" s="46" t="str">
        <f t="shared" si="19"/>
        <v/>
      </c>
    </row>
    <row r="230" spans="2:6" ht="6" hidden="1" customHeight="1" x14ac:dyDescent="0.3">
      <c r="B230" t="str">
        <f t="shared" si="15"/>
        <v/>
      </c>
      <c r="C230" s="46" t="str">
        <f t="shared" si="16"/>
        <v/>
      </c>
      <c r="D230" s="46" t="str">
        <f t="shared" si="17"/>
        <v/>
      </c>
      <c r="E230" s="46" t="str">
        <f t="shared" si="18"/>
        <v/>
      </c>
      <c r="F230" s="46" t="str">
        <f t="shared" si="19"/>
        <v/>
      </c>
    </row>
    <row r="231" spans="2:6" ht="6" hidden="1" customHeight="1" x14ac:dyDescent="0.3">
      <c r="B231" t="str">
        <f t="shared" si="15"/>
        <v/>
      </c>
      <c r="C231" s="46" t="str">
        <f t="shared" si="16"/>
        <v/>
      </c>
      <c r="D231" s="46" t="str">
        <f t="shared" si="17"/>
        <v/>
      </c>
      <c r="E231" s="46" t="str">
        <f t="shared" si="18"/>
        <v/>
      </c>
      <c r="F231" s="46" t="str">
        <f t="shared" si="19"/>
        <v/>
      </c>
    </row>
    <row r="232" spans="2:6" ht="6" hidden="1" customHeight="1" x14ac:dyDescent="0.3">
      <c r="B232" t="str">
        <f t="shared" si="15"/>
        <v/>
      </c>
      <c r="C232" s="46" t="str">
        <f t="shared" si="16"/>
        <v/>
      </c>
      <c r="D232" s="46" t="str">
        <f t="shared" si="17"/>
        <v/>
      </c>
      <c r="E232" s="46" t="str">
        <f t="shared" si="18"/>
        <v/>
      </c>
      <c r="F232" s="46" t="str">
        <f t="shared" si="19"/>
        <v/>
      </c>
    </row>
    <row r="233" spans="2:6" ht="6" hidden="1" customHeight="1" x14ac:dyDescent="0.3">
      <c r="B233" t="str">
        <f t="shared" si="15"/>
        <v/>
      </c>
      <c r="C233" s="46" t="str">
        <f t="shared" si="16"/>
        <v/>
      </c>
      <c r="D233" s="46" t="str">
        <f t="shared" si="17"/>
        <v/>
      </c>
      <c r="E233" s="46" t="str">
        <f t="shared" si="18"/>
        <v/>
      </c>
      <c r="F233" s="46" t="str">
        <f t="shared" si="19"/>
        <v/>
      </c>
    </row>
    <row r="234" spans="2:6" ht="6" hidden="1" customHeight="1" x14ac:dyDescent="0.3">
      <c r="B234" t="str">
        <f t="shared" si="15"/>
        <v/>
      </c>
      <c r="C234" s="46" t="str">
        <f t="shared" si="16"/>
        <v/>
      </c>
      <c r="D234" s="46" t="str">
        <f t="shared" si="17"/>
        <v/>
      </c>
      <c r="E234" s="46" t="str">
        <f t="shared" si="18"/>
        <v/>
      </c>
      <c r="F234" s="46" t="str">
        <f t="shared" si="19"/>
        <v/>
      </c>
    </row>
    <row r="235" spans="2:6" ht="6" hidden="1" customHeight="1" x14ac:dyDescent="0.3">
      <c r="B235" t="str">
        <f t="shared" si="15"/>
        <v/>
      </c>
      <c r="C235" s="46" t="str">
        <f t="shared" si="16"/>
        <v/>
      </c>
      <c r="D235" s="46" t="str">
        <f t="shared" si="17"/>
        <v/>
      </c>
      <c r="E235" s="46" t="str">
        <f t="shared" si="18"/>
        <v/>
      </c>
      <c r="F235" s="46" t="str">
        <f t="shared" si="19"/>
        <v/>
      </c>
    </row>
    <row r="236" spans="2:6" ht="6" hidden="1" customHeight="1" x14ac:dyDescent="0.3">
      <c r="B236" t="str">
        <f t="shared" si="15"/>
        <v/>
      </c>
      <c r="C236" s="46" t="str">
        <f t="shared" si="16"/>
        <v/>
      </c>
      <c r="D236" s="46" t="str">
        <f t="shared" si="17"/>
        <v/>
      </c>
      <c r="E236" s="46" t="str">
        <f t="shared" si="18"/>
        <v/>
      </c>
      <c r="F236" s="46" t="str">
        <f t="shared" si="19"/>
        <v/>
      </c>
    </row>
    <row r="237" spans="2:6" ht="6" hidden="1" customHeight="1" x14ac:dyDescent="0.3">
      <c r="B237" t="str">
        <f t="shared" si="15"/>
        <v/>
      </c>
      <c r="C237" s="46" t="str">
        <f t="shared" si="16"/>
        <v/>
      </c>
      <c r="D237" s="46" t="str">
        <f t="shared" si="17"/>
        <v/>
      </c>
      <c r="E237" s="46" t="str">
        <f t="shared" si="18"/>
        <v/>
      </c>
      <c r="F237" s="46" t="str">
        <f t="shared" si="19"/>
        <v/>
      </c>
    </row>
    <row r="238" spans="2:6" ht="6" hidden="1" customHeight="1" x14ac:dyDescent="0.3">
      <c r="B238" t="str">
        <f t="shared" si="15"/>
        <v/>
      </c>
      <c r="C238" s="46" t="str">
        <f t="shared" si="16"/>
        <v/>
      </c>
      <c r="D238" s="46" t="str">
        <f t="shared" si="17"/>
        <v/>
      </c>
      <c r="E238" s="46" t="str">
        <f t="shared" si="18"/>
        <v/>
      </c>
      <c r="F238" s="46" t="str">
        <f t="shared" si="19"/>
        <v/>
      </c>
    </row>
    <row r="239" spans="2:6" ht="6" hidden="1" customHeight="1" x14ac:dyDescent="0.3">
      <c r="B239" t="str">
        <f t="shared" si="15"/>
        <v/>
      </c>
      <c r="C239" s="46" t="str">
        <f t="shared" si="16"/>
        <v/>
      </c>
      <c r="D239" s="46" t="str">
        <f t="shared" si="17"/>
        <v/>
      </c>
      <c r="E239" s="46" t="str">
        <f t="shared" si="18"/>
        <v/>
      </c>
      <c r="F239" s="46" t="str">
        <f t="shared" si="19"/>
        <v/>
      </c>
    </row>
    <row r="240" spans="2:6" ht="6" hidden="1" customHeight="1" x14ac:dyDescent="0.3">
      <c r="B240" t="str">
        <f t="shared" si="15"/>
        <v/>
      </c>
      <c r="C240" s="46" t="str">
        <f t="shared" si="16"/>
        <v/>
      </c>
      <c r="D240" s="46" t="str">
        <f t="shared" si="17"/>
        <v/>
      </c>
      <c r="E240" s="46" t="str">
        <f t="shared" si="18"/>
        <v/>
      </c>
      <c r="F240" s="46" t="str">
        <f t="shared" si="19"/>
        <v/>
      </c>
    </row>
    <row r="241" spans="2:6" ht="6" hidden="1" customHeight="1" x14ac:dyDescent="0.3">
      <c r="B241" t="str">
        <f t="shared" si="15"/>
        <v/>
      </c>
      <c r="C241" s="46" t="str">
        <f t="shared" si="16"/>
        <v/>
      </c>
      <c r="D241" s="46" t="str">
        <f t="shared" si="17"/>
        <v/>
      </c>
      <c r="E241" s="46" t="str">
        <f t="shared" si="18"/>
        <v/>
      </c>
      <c r="F241" s="46" t="str">
        <f t="shared" si="19"/>
        <v/>
      </c>
    </row>
    <row r="242" spans="2:6" ht="6" hidden="1" customHeight="1" x14ac:dyDescent="0.3">
      <c r="B242" t="str">
        <f t="shared" si="15"/>
        <v/>
      </c>
      <c r="C242" s="46" t="str">
        <f t="shared" si="16"/>
        <v/>
      </c>
      <c r="D242" s="46" t="str">
        <f t="shared" si="17"/>
        <v/>
      </c>
      <c r="E242" s="46" t="str">
        <f t="shared" si="18"/>
        <v/>
      </c>
      <c r="F242" s="46" t="str">
        <f t="shared" si="19"/>
        <v/>
      </c>
    </row>
    <row r="243" spans="2:6" ht="6" hidden="1" customHeight="1" x14ac:dyDescent="0.3">
      <c r="B243" t="str">
        <f t="shared" si="15"/>
        <v/>
      </c>
      <c r="C243" s="46" t="str">
        <f t="shared" si="16"/>
        <v/>
      </c>
      <c r="D243" s="46" t="str">
        <f t="shared" si="17"/>
        <v/>
      </c>
      <c r="E243" s="46" t="str">
        <f t="shared" si="18"/>
        <v/>
      </c>
      <c r="F243" s="46" t="str">
        <f t="shared" si="19"/>
        <v/>
      </c>
    </row>
    <row r="244" spans="2:6" ht="6" hidden="1" customHeight="1" x14ac:dyDescent="0.3">
      <c r="B244" t="str">
        <f t="shared" si="15"/>
        <v/>
      </c>
      <c r="C244" s="46" t="str">
        <f t="shared" si="16"/>
        <v/>
      </c>
      <c r="D244" s="46" t="str">
        <f t="shared" si="17"/>
        <v/>
      </c>
      <c r="E244" s="46" t="str">
        <f t="shared" si="18"/>
        <v/>
      </c>
      <c r="F244" s="46" t="str">
        <f t="shared" si="19"/>
        <v/>
      </c>
    </row>
    <row r="245" spans="2:6" ht="6" hidden="1" customHeight="1" x14ac:dyDescent="0.3">
      <c r="B245" t="str">
        <f t="shared" si="15"/>
        <v/>
      </c>
      <c r="C245" s="46" t="str">
        <f t="shared" si="16"/>
        <v/>
      </c>
      <c r="D245" s="46" t="str">
        <f t="shared" si="17"/>
        <v/>
      </c>
      <c r="E245" s="46" t="str">
        <f t="shared" si="18"/>
        <v/>
      </c>
      <c r="F245" s="46" t="str">
        <f t="shared" si="19"/>
        <v/>
      </c>
    </row>
    <row r="246" spans="2:6" ht="6" hidden="1" customHeight="1" x14ac:dyDescent="0.3">
      <c r="B246" t="str">
        <f t="shared" si="15"/>
        <v/>
      </c>
      <c r="C246" s="46" t="str">
        <f t="shared" si="16"/>
        <v/>
      </c>
      <c r="D246" s="46" t="str">
        <f t="shared" si="17"/>
        <v/>
      </c>
      <c r="E246" s="46" t="str">
        <f t="shared" si="18"/>
        <v/>
      </c>
      <c r="F246" s="46" t="str">
        <f t="shared" si="19"/>
        <v/>
      </c>
    </row>
    <row r="247" spans="2:6" ht="6" hidden="1" customHeight="1" x14ac:dyDescent="0.3">
      <c r="B247" t="str">
        <f t="shared" si="15"/>
        <v/>
      </c>
      <c r="C247" s="46" t="str">
        <f t="shared" si="16"/>
        <v/>
      </c>
      <c r="D247" s="46" t="str">
        <f t="shared" si="17"/>
        <v/>
      </c>
      <c r="E247" s="46" t="str">
        <f t="shared" si="18"/>
        <v/>
      </c>
      <c r="F247" s="46" t="str">
        <f t="shared" si="19"/>
        <v/>
      </c>
    </row>
    <row r="248" spans="2:6" ht="6" hidden="1" customHeight="1" x14ac:dyDescent="0.3">
      <c r="B248" t="str">
        <f t="shared" si="15"/>
        <v/>
      </c>
      <c r="C248" s="46" t="str">
        <f t="shared" si="16"/>
        <v/>
      </c>
      <c r="D248" s="46" t="str">
        <f t="shared" si="17"/>
        <v/>
      </c>
      <c r="E248" s="46" t="str">
        <f t="shared" si="18"/>
        <v/>
      </c>
      <c r="F248" s="46" t="str">
        <f t="shared" si="19"/>
        <v/>
      </c>
    </row>
    <row r="249" spans="2:6" ht="6" hidden="1" customHeight="1" x14ac:dyDescent="0.3">
      <c r="B249" t="str">
        <f t="shared" si="15"/>
        <v/>
      </c>
      <c r="C249" s="46" t="str">
        <f t="shared" si="16"/>
        <v/>
      </c>
      <c r="D249" s="46" t="str">
        <f t="shared" si="17"/>
        <v/>
      </c>
      <c r="E249" s="46" t="str">
        <f t="shared" si="18"/>
        <v/>
      </c>
      <c r="F249" s="46" t="str">
        <f t="shared" si="19"/>
        <v/>
      </c>
    </row>
    <row r="250" spans="2:6" ht="6" hidden="1" customHeight="1" x14ac:dyDescent="0.3">
      <c r="B250" t="str">
        <f t="shared" si="15"/>
        <v/>
      </c>
      <c r="C250" s="46" t="str">
        <f t="shared" si="16"/>
        <v/>
      </c>
      <c r="D250" s="46" t="str">
        <f t="shared" si="17"/>
        <v/>
      </c>
      <c r="E250" s="46" t="str">
        <f t="shared" si="18"/>
        <v/>
      </c>
      <c r="F250" s="46" t="str">
        <f t="shared" si="19"/>
        <v/>
      </c>
    </row>
    <row r="251" spans="2:6" ht="6" hidden="1" customHeight="1" x14ac:dyDescent="0.3">
      <c r="B251" t="str">
        <f t="shared" si="15"/>
        <v/>
      </c>
      <c r="C251" s="46" t="str">
        <f t="shared" si="16"/>
        <v/>
      </c>
      <c r="D251" s="46" t="str">
        <f t="shared" si="17"/>
        <v/>
      </c>
      <c r="E251" s="46" t="str">
        <f t="shared" si="18"/>
        <v/>
      </c>
      <c r="F251" s="46" t="str">
        <f t="shared" si="19"/>
        <v/>
      </c>
    </row>
    <row r="252" spans="2:6" ht="6" hidden="1" customHeight="1" x14ac:dyDescent="0.3">
      <c r="B252" t="str">
        <f t="shared" si="15"/>
        <v/>
      </c>
      <c r="C252" s="46" t="str">
        <f t="shared" si="16"/>
        <v/>
      </c>
      <c r="D252" s="46" t="str">
        <f t="shared" si="17"/>
        <v/>
      </c>
      <c r="E252" s="46" t="str">
        <f t="shared" si="18"/>
        <v/>
      </c>
      <c r="F252" s="46" t="str">
        <f t="shared" si="19"/>
        <v/>
      </c>
    </row>
    <row r="253" spans="2:6" ht="6" hidden="1" customHeight="1" x14ac:dyDescent="0.3">
      <c r="B253" t="str">
        <f t="shared" si="15"/>
        <v/>
      </c>
      <c r="C253" s="46" t="str">
        <f t="shared" si="16"/>
        <v/>
      </c>
      <c r="D253" s="46" t="str">
        <f t="shared" si="17"/>
        <v/>
      </c>
      <c r="E253" s="46" t="str">
        <f t="shared" si="18"/>
        <v/>
      </c>
      <c r="F253" s="46" t="str">
        <f t="shared" si="19"/>
        <v/>
      </c>
    </row>
    <row r="254" spans="2:6" ht="6" hidden="1" customHeight="1" x14ac:dyDescent="0.3">
      <c r="B254" t="str">
        <f t="shared" si="15"/>
        <v/>
      </c>
      <c r="C254" s="46" t="str">
        <f t="shared" si="16"/>
        <v/>
      </c>
      <c r="D254" s="46" t="str">
        <f t="shared" si="17"/>
        <v/>
      </c>
      <c r="E254" s="46" t="str">
        <f t="shared" si="18"/>
        <v/>
      </c>
      <c r="F254" s="46" t="str">
        <f t="shared" si="19"/>
        <v/>
      </c>
    </row>
    <row r="255" spans="2:6" ht="6" hidden="1" customHeight="1" x14ac:dyDescent="0.3">
      <c r="B255" t="str">
        <f t="shared" si="15"/>
        <v/>
      </c>
      <c r="C255" s="46" t="str">
        <f t="shared" si="16"/>
        <v/>
      </c>
      <c r="D255" s="46" t="str">
        <f t="shared" si="17"/>
        <v/>
      </c>
      <c r="E255" s="46" t="str">
        <f t="shared" si="18"/>
        <v/>
      </c>
      <c r="F255" s="46" t="str">
        <f t="shared" si="19"/>
        <v/>
      </c>
    </row>
    <row r="256" spans="2:6" ht="6" hidden="1" customHeight="1" x14ac:dyDescent="0.3">
      <c r="B256" t="str">
        <f t="shared" si="15"/>
        <v/>
      </c>
      <c r="C256" s="46" t="str">
        <f t="shared" si="16"/>
        <v/>
      </c>
      <c r="D256" s="46" t="str">
        <f t="shared" si="17"/>
        <v/>
      </c>
      <c r="E256" s="46" t="str">
        <f t="shared" si="18"/>
        <v/>
      </c>
      <c r="F256" s="46" t="str">
        <f t="shared" si="19"/>
        <v/>
      </c>
    </row>
    <row r="257" spans="2:6" ht="6" hidden="1" customHeight="1" x14ac:dyDescent="0.3">
      <c r="B257" t="str">
        <f t="shared" si="15"/>
        <v/>
      </c>
      <c r="C257" s="46" t="str">
        <f t="shared" si="16"/>
        <v/>
      </c>
      <c r="D257" s="46" t="str">
        <f t="shared" si="17"/>
        <v/>
      </c>
      <c r="E257" s="46" t="str">
        <f t="shared" si="18"/>
        <v/>
      </c>
      <c r="F257" s="46" t="str">
        <f t="shared" si="19"/>
        <v/>
      </c>
    </row>
    <row r="258" spans="2:6" ht="6" hidden="1" customHeight="1" x14ac:dyDescent="0.3">
      <c r="B258" t="str">
        <f t="shared" si="15"/>
        <v/>
      </c>
      <c r="C258" s="46" t="str">
        <f t="shared" si="16"/>
        <v/>
      </c>
      <c r="D258" s="46" t="str">
        <f t="shared" si="17"/>
        <v/>
      </c>
      <c r="E258" s="46" t="str">
        <f t="shared" si="18"/>
        <v/>
      </c>
      <c r="F258" s="46" t="str">
        <f t="shared" si="19"/>
        <v/>
      </c>
    </row>
    <row r="259" spans="2:6" ht="6" hidden="1" customHeight="1" x14ac:dyDescent="0.3">
      <c r="B259" t="str">
        <f t="shared" si="15"/>
        <v/>
      </c>
      <c r="C259" s="46" t="str">
        <f t="shared" si="16"/>
        <v/>
      </c>
      <c r="D259" s="46" t="str">
        <f t="shared" si="17"/>
        <v/>
      </c>
      <c r="E259" s="46" t="str">
        <f t="shared" si="18"/>
        <v/>
      </c>
      <c r="F259" s="46" t="str">
        <f t="shared" si="19"/>
        <v/>
      </c>
    </row>
    <row r="260" spans="2:6" ht="6" hidden="1" customHeight="1" x14ac:dyDescent="0.3">
      <c r="B260" t="str">
        <f t="shared" si="15"/>
        <v/>
      </c>
      <c r="C260" s="46" t="str">
        <f t="shared" si="16"/>
        <v/>
      </c>
      <c r="D260" s="46" t="str">
        <f t="shared" si="17"/>
        <v/>
      </c>
      <c r="E260" s="46" t="str">
        <f t="shared" si="18"/>
        <v/>
      </c>
      <c r="F260" s="46" t="str">
        <f t="shared" si="19"/>
        <v/>
      </c>
    </row>
    <row r="261" spans="2:6" ht="6" hidden="1" customHeight="1" x14ac:dyDescent="0.3">
      <c r="B261" t="str">
        <f t="shared" si="15"/>
        <v/>
      </c>
      <c r="C261" s="46" t="str">
        <f t="shared" si="16"/>
        <v/>
      </c>
      <c r="D261" s="46" t="str">
        <f t="shared" si="17"/>
        <v/>
      </c>
      <c r="E261" s="46" t="str">
        <f t="shared" si="18"/>
        <v/>
      </c>
      <c r="F261" s="46" t="str">
        <f t="shared" si="19"/>
        <v/>
      </c>
    </row>
    <row r="262" spans="2:6" ht="6" hidden="1" customHeight="1" x14ac:dyDescent="0.3">
      <c r="B262" t="str">
        <f t="shared" si="15"/>
        <v/>
      </c>
      <c r="C262" s="46" t="str">
        <f t="shared" si="16"/>
        <v/>
      </c>
      <c r="D262" s="46" t="str">
        <f t="shared" si="17"/>
        <v/>
      </c>
      <c r="E262" s="46" t="str">
        <f t="shared" si="18"/>
        <v/>
      </c>
      <c r="F262" s="46" t="str">
        <f t="shared" si="19"/>
        <v/>
      </c>
    </row>
    <row r="263" spans="2:6" ht="6" hidden="1" customHeight="1" x14ac:dyDescent="0.3">
      <c r="B263" t="str">
        <f t="shared" si="15"/>
        <v/>
      </c>
      <c r="C263" s="46" t="str">
        <f t="shared" si="16"/>
        <v/>
      </c>
      <c r="D263" s="46" t="str">
        <f t="shared" si="17"/>
        <v/>
      </c>
      <c r="E263" s="46" t="str">
        <f t="shared" si="18"/>
        <v/>
      </c>
      <c r="F263" s="46" t="str">
        <f t="shared" si="19"/>
        <v/>
      </c>
    </row>
    <row r="264" spans="2:6" ht="6" hidden="1" customHeight="1" x14ac:dyDescent="0.3">
      <c r="B264" t="str">
        <f t="shared" si="15"/>
        <v/>
      </c>
      <c r="C264" s="46" t="str">
        <f t="shared" si="16"/>
        <v/>
      </c>
      <c r="D264" s="46" t="str">
        <f t="shared" si="17"/>
        <v/>
      </c>
      <c r="E264" s="46" t="str">
        <f t="shared" si="18"/>
        <v/>
      </c>
      <c r="F264" s="46" t="str">
        <f t="shared" si="19"/>
        <v/>
      </c>
    </row>
    <row r="265" spans="2:6" ht="6" hidden="1" customHeight="1" x14ac:dyDescent="0.3">
      <c r="B265" t="str">
        <f t="shared" si="15"/>
        <v/>
      </c>
      <c r="C265" s="46" t="str">
        <f t="shared" si="16"/>
        <v/>
      </c>
      <c r="D265" s="46" t="str">
        <f t="shared" si="17"/>
        <v/>
      </c>
      <c r="E265" s="46" t="str">
        <f t="shared" si="18"/>
        <v/>
      </c>
      <c r="F265" s="46" t="str">
        <f t="shared" si="19"/>
        <v/>
      </c>
    </row>
    <row r="266" spans="2:6" ht="6" hidden="1" customHeight="1" x14ac:dyDescent="0.3">
      <c r="B266" t="str">
        <f t="shared" si="15"/>
        <v/>
      </c>
      <c r="C266" s="46" t="str">
        <f t="shared" si="16"/>
        <v/>
      </c>
      <c r="D266" s="46" t="str">
        <f t="shared" si="17"/>
        <v/>
      </c>
      <c r="E266" s="46" t="str">
        <f t="shared" si="18"/>
        <v/>
      </c>
      <c r="F266" s="46" t="str">
        <f t="shared" si="19"/>
        <v/>
      </c>
    </row>
    <row r="267" spans="2:6" ht="6" hidden="1" customHeight="1" x14ac:dyDescent="0.3">
      <c r="B267" t="str">
        <f t="shared" si="15"/>
        <v/>
      </c>
      <c r="C267" s="46" t="str">
        <f t="shared" si="16"/>
        <v/>
      </c>
      <c r="D267" s="46" t="str">
        <f t="shared" si="17"/>
        <v/>
      </c>
      <c r="E267" s="46" t="str">
        <f t="shared" si="18"/>
        <v/>
      </c>
      <c r="F267" s="46" t="str">
        <f t="shared" si="19"/>
        <v/>
      </c>
    </row>
    <row r="268" spans="2:6" ht="6" hidden="1" customHeight="1" x14ac:dyDescent="0.3">
      <c r="B268" t="str">
        <f t="shared" si="15"/>
        <v/>
      </c>
      <c r="C268" s="46" t="str">
        <f t="shared" si="16"/>
        <v/>
      </c>
      <c r="D268" s="46" t="str">
        <f t="shared" si="17"/>
        <v/>
      </c>
      <c r="E268" s="46" t="str">
        <f t="shared" si="18"/>
        <v/>
      </c>
      <c r="F268" s="46" t="str">
        <f t="shared" si="19"/>
        <v/>
      </c>
    </row>
    <row r="269" spans="2:6" ht="6" hidden="1" customHeight="1" x14ac:dyDescent="0.3">
      <c r="B269" t="str">
        <f t="shared" si="15"/>
        <v/>
      </c>
      <c r="C269" s="46" t="str">
        <f t="shared" si="16"/>
        <v/>
      </c>
      <c r="D269" s="46" t="str">
        <f t="shared" si="17"/>
        <v/>
      </c>
      <c r="E269" s="46" t="str">
        <f t="shared" si="18"/>
        <v/>
      </c>
      <c r="F269" s="46" t="str">
        <f t="shared" si="19"/>
        <v/>
      </c>
    </row>
    <row r="270" spans="2:6" ht="6" hidden="1" customHeight="1" x14ac:dyDescent="0.3">
      <c r="B270" t="str">
        <f t="shared" si="15"/>
        <v/>
      </c>
      <c r="C270" s="46" t="str">
        <f t="shared" si="16"/>
        <v/>
      </c>
      <c r="D270" s="46" t="str">
        <f t="shared" si="17"/>
        <v/>
      </c>
      <c r="E270" s="46" t="str">
        <f t="shared" si="18"/>
        <v/>
      </c>
      <c r="F270" s="46" t="str">
        <f t="shared" si="19"/>
        <v/>
      </c>
    </row>
    <row r="271" spans="2:6" ht="6" hidden="1" customHeight="1" x14ac:dyDescent="0.3">
      <c r="B271" t="str">
        <f t="shared" si="15"/>
        <v/>
      </c>
      <c r="C271" s="46" t="str">
        <f t="shared" si="16"/>
        <v/>
      </c>
      <c r="D271" s="46" t="str">
        <f t="shared" si="17"/>
        <v/>
      </c>
      <c r="E271" s="46" t="str">
        <f t="shared" si="18"/>
        <v/>
      </c>
      <c r="F271" s="46" t="str">
        <f t="shared" si="19"/>
        <v/>
      </c>
    </row>
    <row r="272" spans="2:6" ht="6" hidden="1" customHeight="1" x14ac:dyDescent="0.3">
      <c r="B272" t="str">
        <f t="shared" si="15"/>
        <v/>
      </c>
      <c r="C272" s="46" t="str">
        <f t="shared" si="16"/>
        <v/>
      </c>
      <c r="D272" s="46" t="str">
        <f t="shared" si="17"/>
        <v/>
      </c>
      <c r="E272" s="46" t="str">
        <f t="shared" si="18"/>
        <v/>
      </c>
      <c r="F272" s="46" t="str">
        <f t="shared" si="19"/>
        <v/>
      </c>
    </row>
    <row r="273" spans="2:6" ht="6" hidden="1" customHeight="1" x14ac:dyDescent="0.3">
      <c r="B273" t="str">
        <f t="shared" si="15"/>
        <v/>
      </c>
      <c r="C273" s="46" t="str">
        <f t="shared" si="16"/>
        <v/>
      </c>
      <c r="D273" s="46" t="str">
        <f t="shared" si="17"/>
        <v/>
      </c>
      <c r="E273" s="46" t="str">
        <f t="shared" si="18"/>
        <v/>
      </c>
      <c r="F273" s="46" t="str">
        <f t="shared" si="19"/>
        <v/>
      </c>
    </row>
    <row r="274" spans="2:6" ht="6" hidden="1" customHeight="1" x14ac:dyDescent="0.3">
      <c r="B274" t="str">
        <f t="shared" si="15"/>
        <v/>
      </c>
      <c r="C274" s="46" t="str">
        <f t="shared" si="16"/>
        <v/>
      </c>
      <c r="D274" s="46" t="str">
        <f t="shared" si="17"/>
        <v/>
      </c>
      <c r="E274" s="46" t="str">
        <f t="shared" si="18"/>
        <v/>
      </c>
      <c r="F274" s="46" t="str">
        <f t="shared" si="19"/>
        <v/>
      </c>
    </row>
    <row r="275" spans="2:6" ht="6" hidden="1" customHeight="1" x14ac:dyDescent="0.3">
      <c r="B275" t="str">
        <f t="shared" si="15"/>
        <v/>
      </c>
      <c r="C275" s="46" t="str">
        <f t="shared" si="16"/>
        <v/>
      </c>
      <c r="D275" s="46" t="str">
        <f t="shared" si="17"/>
        <v/>
      </c>
      <c r="E275" s="46" t="str">
        <f t="shared" si="18"/>
        <v/>
      </c>
      <c r="F275" s="46" t="str">
        <f t="shared" si="19"/>
        <v/>
      </c>
    </row>
    <row r="276" spans="2:6" ht="6" hidden="1" customHeight="1" x14ac:dyDescent="0.3">
      <c r="B276" t="str">
        <f t="shared" si="15"/>
        <v/>
      </c>
      <c r="C276" s="46" t="str">
        <f t="shared" si="16"/>
        <v/>
      </c>
      <c r="D276" s="46" t="str">
        <f t="shared" si="17"/>
        <v/>
      </c>
      <c r="E276" s="46" t="str">
        <f t="shared" si="18"/>
        <v/>
      </c>
      <c r="F276" s="46" t="str">
        <f t="shared" si="19"/>
        <v/>
      </c>
    </row>
    <row r="277" spans="2:6" ht="6" hidden="1" customHeight="1" x14ac:dyDescent="0.3">
      <c r="B277" t="str">
        <f t="shared" ref="B277:B340" si="20">IF(B276&lt;$C$14,B276+1,"")</f>
        <v/>
      </c>
      <c r="C277" s="46" t="str">
        <f t="shared" ref="C277:C340" si="21">IF(COUNT(B277)=1,F276,"")</f>
        <v/>
      </c>
      <c r="D277" s="46" t="str">
        <f t="shared" ref="D277:D340" si="22">IF(COUNT(B277)=1,C277*$C$11,"")</f>
        <v/>
      </c>
      <c r="E277" s="46" t="str">
        <f t="shared" ref="E277:E340" si="23">IF(COUNT(B277)=1,$C$15,"")</f>
        <v/>
      </c>
      <c r="F277" s="46" t="str">
        <f t="shared" ref="F277:F340" si="24">IF(COUNT(B277)=1,C277+D277-E277,"")</f>
        <v/>
      </c>
    </row>
    <row r="278" spans="2:6" ht="6" hidden="1" customHeight="1" x14ac:dyDescent="0.3">
      <c r="B278" t="str">
        <f t="shared" si="20"/>
        <v/>
      </c>
      <c r="C278" s="46" t="str">
        <f t="shared" si="21"/>
        <v/>
      </c>
      <c r="D278" s="46" t="str">
        <f t="shared" si="22"/>
        <v/>
      </c>
      <c r="E278" s="46" t="str">
        <f t="shared" si="23"/>
        <v/>
      </c>
      <c r="F278" s="46" t="str">
        <f t="shared" si="24"/>
        <v/>
      </c>
    </row>
    <row r="279" spans="2:6" ht="6" hidden="1" customHeight="1" x14ac:dyDescent="0.3">
      <c r="B279" t="str">
        <f t="shared" si="20"/>
        <v/>
      </c>
      <c r="C279" s="46" t="str">
        <f t="shared" si="21"/>
        <v/>
      </c>
      <c r="D279" s="46" t="str">
        <f t="shared" si="22"/>
        <v/>
      </c>
      <c r="E279" s="46" t="str">
        <f t="shared" si="23"/>
        <v/>
      </c>
      <c r="F279" s="46" t="str">
        <f t="shared" si="24"/>
        <v/>
      </c>
    </row>
    <row r="280" spans="2:6" ht="6" hidden="1" customHeight="1" x14ac:dyDescent="0.3">
      <c r="B280" t="str">
        <f t="shared" si="20"/>
        <v/>
      </c>
      <c r="C280" s="46" t="str">
        <f t="shared" si="21"/>
        <v/>
      </c>
      <c r="D280" s="46" t="str">
        <f t="shared" si="22"/>
        <v/>
      </c>
      <c r="E280" s="46" t="str">
        <f t="shared" si="23"/>
        <v/>
      </c>
      <c r="F280" s="46" t="str">
        <f t="shared" si="24"/>
        <v/>
      </c>
    </row>
    <row r="281" spans="2:6" ht="6" hidden="1" customHeight="1" x14ac:dyDescent="0.3">
      <c r="B281" t="str">
        <f t="shared" si="20"/>
        <v/>
      </c>
      <c r="C281" s="46" t="str">
        <f t="shared" si="21"/>
        <v/>
      </c>
      <c r="D281" s="46" t="str">
        <f t="shared" si="22"/>
        <v/>
      </c>
      <c r="E281" s="46" t="str">
        <f t="shared" si="23"/>
        <v/>
      </c>
      <c r="F281" s="46" t="str">
        <f t="shared" si="24"/>
        <v/>
      </c>
    </row>
    <row r="282" spans="2:6" ht="6" hidden="1" customHeight="1" x14ac:dyDescent="0.3">
      <c r="B282" t="str">
        <f t="shared" si="20"/>
        <v/>
      </c>
      <c r="C282" s="46" t="str">
        <f t="shared" si="21"/>
        <v/>
      </c>
      <c r="D282" s="46" t="str">
        <f t="shared" si="22"/>
        <v/>
      </c>
      <c r="E282" s="46" t="str">
        <f t="shared" si="23"/>
        <v/>
      </c>
      <c r="F282" s="46" t="str">
        <f t="shared" si="24"/>
        <v/>
      </c>
    </row>
    <row r="283" spans="2:6" ht="6" hidden="1" customHeight="1" x14ac:dyDescent="0.3">
      <c r="B283" t="str">
        <f t="shared" si="20"/>
        <v/>
      </c>
      <c r="C283" s="46" t="str">
        <f t="shared" si="21"/>
        <v/>
      </c>
      <c r="D283" s="46" t="str">
        <f t="shared" si="22"/>
        <v/>
      </c>
      <c r="E283" s="46" t="str">
        <f t="shared" si="23"/>
        <v/>
      </c>
      <c r="F283" s="46" t="str">
        <f t="shared" si="24"/>
        <v/>
      </c>
    </row>
    <row r="284" spans="2:6" ht="6" hidden="1" customHeight="1" x14ac:dyDescent="0.3">
      <c r="B284" t="str">
        <f t="shared" si="20"/>
        <v/>
      </c>
      <c r="C284" s="46" t="str">
        <f t="shared" si="21"/>
        <v/>
      </c>
      <c r="D284" s="46" t="str">
        <f t="shared" si="22"/>
        <v/>
      </c>
      <c r="E284" s="46" t="str">
        <f t="shared" si="23"/>
        <v/>
      </c>
      <c r="F284" s="46" t="str">
        <f t="shared" si="24"/>
        <v/>
      </c>
    </row>
    <row r="285" spans="2:6" ht="6" hidden="1" customHeight="1" x14ac:dyDescent="0.3">
      <c r="B285" t="str">
        <f t="shared" si="20"/>
        <v/>
      </c>
      <c r="C285" s="46" t="str">
        <f t="shared" si="21"/>
        <v/>
      </c>
      <c r="D285" s="46" t="str">
        <f t="shared" si="22"/>
        <v/>
      </c>
      <c r="E285" s="46" t="str">
        <f t="shared" si="23"/>
        <v/>
      </c>
      <c r="F285" s="46" t="str">
        <f t="shared" si="24"/>
        <v/>
      </c>
    </row>
    <row r="286" spans="2:6" ht="6" hidden="1" customHeight="1" x14ac:dyDescent="0.3">
      <c r="B286" t="str">
        <f t="shared" si="20"/>
        <v/>
      </c>
      <c r="C286" s="46" t="str">
        <f t="shared" si="21"/>
        <v/>
      </c>
      <c r="D286" s="46" t="str">
        <f t="shared" si="22"/>
        <v/>
      </c>
      <c r="E286" s="46" t="str">
        <f t="shared" si="23"/>
        <v/>
      </c>
      <c r="F286" s="46" t="str">
        <f t="shared" si="24"/>
        <v/>
      </c>
    </row>
    <row r="287" spans="2:6" ht="6" hidden="1" customHeight="1" x14ac:dyDescent="0.3">
      <c r="B287" t="str">
        <f t="shared" si="20"/>
        <v/>
      </c>
      <c r="C287" s="46" t="str">
        <f t="shared" si="21"/>
        <v/>
      </c>
      <c r="D287" s="46" t="str">
        <f t="shared" si="22"/>
        <v/>
      </c>
      <c r="E287" s="46" t="str">
        <f t="shared" si="23"/>
        <v/>
      </c>
      <c r="F287" s="46" t="str">
        <f t="shared" si="24"/>
        <v/>
      </c>
    </row>
    <row r="288" spans="2:6" ht="6" hidden="1" customHeight="1" x14ac:dyDescent="0.3">
      <c r="B288" t="str">
        <f t="shared" si="20"/>
        <v/>
      </c>
      <c r="C288" s="46" t="str">
        <f t="shared" si="21"/>
        <v/>
      </c>
      <c r="D288" s="46" t="str">
        <f t="shared" si="22"/>
        <v/>
      </c>
      <c r="E288" s="46" t="str">
        <f t="shared" si="23"/>
        <v/>
      </c>
      <c r="F288" s="46" t="str">
        <f t="shared" si="24"/>
        <v/>
      </c>
    </row>
    <row r="289" spans="2:6" ht="6" hidden="1" customHeight="1" x14ac:dyDescent="0.3">
      <c r="B289" t="str">
        <f t="shared" si="20"/>
        <v/>
      </c>
      <c r="C289" s="46" t="str">
        <f t="shared" si="21"/>
        <v/>
      </c>
      <c r="D289" s="46" t="str">
        <f t="shared" si="22"/>
        <v/>
      </c>
      <c r="E289" s="46" t="str">
        <f t="shared" si="23"/>
        <v/>
      </c>
      <c r="F289" s="46" t="str">
        <f t="shared" si="24"/>
        <v/>
      </c>
    </row>
    <row r="290" spans="2:6" ht="6" hidden="1" customHeight="1" x14ac:dyDescent="0.3">
      <c r="B290" t="str">
        <f t="shared" si="20"/>
        <v/>
      </c>
      <c r="C290" s="46" t="str">
        <f t="shared" si="21"/>
        <v/>
      </c>
      <c r="D290" s="46" t="str">
        <f t="shared" si="22"/>
        <v/>
      </c>
      <c r="E290" s="46" t="str">
        <f t="shared" si="23"/>
        <v/>
      </c>
      <c r="F290" s="46" t="str">
        <f t="shared" si="24"/>
        <v/>
      </c>
    </row>
    <row r="291" spans="2:6" ht="6" hidden="1" customHeight="1" x14ac:dyDescent="0.3">
      <c r="B291" t="str">
        <f t="shared" si="20"/>
        <v/>
      </c>
      <c r="C291" s="46" t="str">
        <f t="shared" si="21"/>
        <v/>
      </c>
      <c r="D291" s="46" t="str">
        <f t="shared" si="22"/>
        <v/>
      </c>
      <c r="E291" s="46" t="str">
        <f t="shared" si="23"/>
        <v/>
      </c>
      <c r="F291" s="46" t="str">
        <f t="shared" si="24"/>
        <v/>
      </c>
    </row>
    <row r="292" spans="2:6" ht="6" hidden="1" customHeight="1" x14ac:dyDescent="0.3">
      <c r="B292" t="str">
        <f t="shared" si="20"/>
        <v/>
      </c>
      <c r="C292" s="46" t="str">
        <f t="shared" si="21"/>
        <v/>
      </c>
      <c r="D292" s="46" t="str">
        <f t="shared" si="22"/>
        <v/>
      </c>
      <c r="E292" s="46" t="str">
        <f t="shared" si="23"/>
        <v/>
      </c>
      <c r="F292" s="46" t="str">
        <f t="shared" si="24"/>
        <v/>
      </c>
    </row>
    <row r="293" spans="2:6" ht="6" hidden="1" customHeight="1" x14ac:dyDescent="0.3">
      <c r="B293" t="str">
        <f t="shared" si="20"/>
        <v/>
      </c>
      <c r="C293" s="46" t="str">
        <f t="shared" si="21"/>
        <v/>
      </c>
      <c r="D293" s="46" t="str">
        <f t="shared" si="22"/>
        <v/>
      </c>
      <c r="E293" s="46" t="str">
        <f t="shared" si="23"/>
        <v/>
      </c>
      <c r="F293" s="46" t="str">
        <f t="shared" si="24"/>
        <v/>
      </c>
    </row>
    <row r="294" spans="2:6" ht="6" hidden="1" customHeight="1" x14ac:dyDescent="0.3">
      <c r="B294" t="str">
        <f t="shared" si="20"/>
        <v/>
      </c>
      <c r="C294" s="46" t="str">
        <f t="shared" si="21"/>
        <v/>
      </c>
      <c r="D294" s="46" t="str">
        <f t="shared" si="22"/>
        <v/>
      </c>
      <c r="E294" s="46" t="str">
        <f t="shared" si="23"/>
        <v/>
      </c>
      <c r="F294" s="46" t="str">
        <f t="shared" si="24"/>
        <v/>
      </c>
    </row>
    <row r="295" spans="2:6" ht="6" hidden="1" customHeight="1" x14ac:dyDescent="0.3">
      <c r="B295" t="str">
        <f t="shared" si="20"/>
        <v/>
      </c>
      <c r="C295" s="46" t="str">
        <f t="shared" si="21"/>
        <v/>
      </c>
      <c r="D295" s="46" t="str">
        <f t="shared" si="22"/>
        <v/>
      </c>
      <c r="E295" s="46" t="str">
        <f t="shared" si="23"/>
        <v/>
      </c>
      <c r="F295" s="46" t="str">
        <f t="shared" si="24"/>
        <v/>
      </c>
    </row>
    <row r="296" spans="2:6" ht="6" hidden="1" customHeight="1" x14ac:dyDescent="0.3">
      <c r="B296" t="str">
        <f t="shared" si="20"/>
        <v/>
      </c>
      <c r="C296" s="46" t="str">
        <f t="shared" si="21"/>
        <v/>
      </c>
      <c r="D296" s="46" t="str">
        <f t="shared" si="22"/>
        <v/>
      </c>
      <c r="E296" s="46" t="str">
        <f t="shared" si="23"/>
        <v/>
      </c>
      <c r="F296" s="46" t="str">
        <f t="shared" si="24"/>
        <v/>
      </c>
    </row>
    <row r="297" spans="2:6" ht="6" hidden="1" customHeight="1" x14ac:dyDescent="0.3">
      <c r="B297" t="str">
        <f t="shared" si="20"/>
        <v/>
      </c>
      <c r="C297" s="46" t="str">
        <f t="shared" si="21"/>
        <v/>
      </c>
      <c r="D297" s="46" t="str">
        <f t="shared" si="22"/>
        <v/>
      </c>
      <c r="E297" s="46" t="str">
        <f t="shared" si="23"/>
        <v/>
      </c>
      <c r="F297" s="46" t="str">
        <f t="shared" si="24"/>
        <v/>
      </c>
    </row>
    <row r="298" spans="2:6" ht="6" hidden="1" customHeight="1" x14ac:dyDescent="0.3">
      <c r="B298" t="str">
        <f t="shared" si="20"/>
        <v/>
      </c>
      <c r="C298" s="46" t="str">
        <f t="shared" si="21"/>
        <v/>
      </c>
      <c r="D298" s="46" t="str">
        <f t="shared" si="22"/>
        <v/>
      </c>
      <c r="E298" s="46" t="str">
        <f t="shared" si="23"/>
        <v/>
      </c>
      <c r="F298" s="46" t="str">
        <f t="shared" si="24"/>
        <v/>
      </c>
    </row>
    <row r="299" spans="2:6" ht="6" hidden="1" customHeight="1" x14ac:dyDescent="0.3">
      <c r="B299" t="str">
        <f t="shared" si="20"/>
        <v/>
      </c>
      <c r="C299" s="46" t="str">
        <f t="shared" si="21"/>
        <v/>
      </c>
      <c r="D299" s="46" t="str">
        <f t="shared" si="22"/>
        <v/>
      </c>
      <c r="E299" s="46" t="str">
        <f t="shared" si="23"/>
        <v/>
      </c>
      <c r="F299" s="46" t="str">
        <f t="shared" si="24"/>
        <v/>
      </c>
    </row>
    <row r="300" spans="2:6" ht="6" hidden="1" customHeight="1" x14ac:dyDescent="0.3">
      <c r="B300" t="str">
        <f t="shared" si="20"/>
        <v/>
      </c>
      <c r="C300" s="46" t="str">
        <f t="shared" si="21"/>
        <v/>
      </c>
      <c r="D300" s="46" t="str">
        <f t="shared" si="22"/>
        <v/>
      </c>
      <c r="E300" s="46" t="str">
        <f t="shared" si="23"/>
        <v/>
      </c>
      <c r="F300" s="46" t="str">
        <f t="shared" si="24"/>
        <v/>
      </c>
    </row>
    <row r="301" spans="2:6" ht="6" hidden="1" customHeight="1" x14ac:dyDescent="0.3">
      <c r="B301" t="str">
        <f t="shared" si="20"/>
        <v/>
      </c>
      <c r="C301" s="46" t="str">
        <f t="shared" si="21"/>
        <v/>
      </c>
      <c r="D301" s="46" t="str">
        <f t="shared" si="22"/>
        <v/>
      </c>
      <c r="E301" s="46" t="str">
        <f t="shared" si="23"/>
        <v/>
      </c>
      <c r="F301" s="46" t="str">
        <f t="shared" si="24"/>
        <v/>
      </c>
    </row>
    <row r="302" spans="2:6" ht="6" hidden="1" customHeight="1" x14ac:dyDescent="0.3">
      <c r="B302" t="str">
        <f t="shared" si="20"/>
        <v/>
      </c>
      <c r="C302" s="46" t="str">
        <f t="shared" si="21"/>
        <v/>
      </c>
      <c r="D302" s="46" t="str">
        <f t="shared" si="22"/>
        <v/>
      </c>
      <c r="E302" s="46" t="str">
        <f t="shared" si="23"/>
        <v/>
      </c>
      <c r="F302" s="46" t="str">
        <f t="shared" si="24"/>
        <v/>
      </c>
    </row>
    <row r="303" spans="2:6" ht="6" hidden="1" customHeight="1" x14ac:dyDescent="0.3">
      <c r="B303" t="str">
        <f t="shared" si="20"/>
        <v/>
      </c>
      <c r="C303" s="46" t="str">
        <f t="shared" si="21"/>
        <v/>
      </c>
      <c r="D303" s="46" t="str">
        <f t="shared" si="22"/>
        <v/>
      </c>
      <c r="E303" s="46" t="str">
        <f t="shared" si="23"/>
        <v/>
      </c>
      <c r="F303" s="46" t="str">
        <f t="shared" si="24"/>
        <v/>
      </c>
    </row>
    <row r="304" spans="2:6" ht="6" hidden="1" customHeight="1" x14ac:dyDescent="0.3">
      <c r="B304" t="str">
        <f t="shared" si="20"/>
        <v/>
      </c>
      <c r="C304" s="46" t="str">
        <f t="shared" si="21"/>
        <v/>
      </c>
      <c r="D304" s="46" t="str">
        <f t="shared" si="22"/>
        <v/>
      </c>
      <c r="E304" s="46" t="str">
        <f t="shared" si="23"/>
        <v/>
      </c>
      <c r="F304" s="46" t="str">
        <f t="shared" si="24"/>
        <v/>
      </c>
    </row>
    <row r="305" spans="2:6" ht="6" hidden="1" customHeight="1" x14ac:dyDescent="0.3">
      <c r="B305" t="str">
        <f t="shared" si="20"/>
        <v/>
      </c>
      <c r="C305" s="46" t="str">
        <f t="shared" si="21"/>
        <v/>
      </c>
      <c r="D305" s="46" t="str">
        <f t="shared" si="22"/>
        <v/>
      </c>
      <c r="E305" s="46" t="str">
        <f t="shared" si="23"/>
        <v/>
      </c>
      <c r="F305" s="46" t="str">
        <f t="shared" si="24"/>
        <v/>
      </c>
    </row>
    <row r="306" spans="2:6" ht="6" hidden="1" customHeight="1" x14ac:dyDescent="0.3">
      <c r="B306" t="str">
        <f t="shared" si="20"/>
        <v/>
      </c>
      <c r="C306" s="46" t="str">
        <f t="shared" si="21"/>
        <v/>
      </c>
      <c r="D306" s="46" t="str">
        <f t="shared" si="22"/>
        <v/>
      </c>
      <c r="E306" s="46" t="str">
        <f t="shared" si="23"/>
        <v/>
      </c>
      <c r="F306" s="46" t="str">
        <f t="shared" si="24"/>
        <v/>
      </c>
    </row>
    <row r="307" spans="2:6" ht="6" hidden="1" customHeight="1" x14ac:dyDescent="0.3">
      <c r="B307" t="str">
        <f t="shared" si="20"/>
        <v/>
      </c>
      <c r="C307" s="46" t="str">
        <f t="shared" si="21"/>
        <v/>
      </c>
      <c r="D307" s="46" t="str">
        <f t="shared" si="22"/>
        <v/>
      </c>
      <c r="E307" s="46" t="str">
        <f t="shared" si="23"/>
        <v/>
      </c>
      <c r="F307" s="46" t="str">
        <f t="shared" si="24"/>
        <v/>
      </c>
    </row>
    <row r="308" spans="2:6" ht="6" hidden="1" customHeight="1" x14ac:dyDescent="0.3">
      <c r="B308" t="str">
        <f t="shared" si="20"/>
        <v/>
      </c>
      <c r="C308" s="46" t="str">
        <f t="shared" si="21"/>
        <v/>
      </c>
      <c r="D308" s="46" t="str">
        <f t="shared" si="22"/>
        <v/>
      </c>
      <c r="E308" s="46" t="str">
        <f t="shared" si="23"/>
        <v/>
      </c>
      <c r="F308" s="46" t="str">
        <f t="shared" si="24"/>
        <v/>
      </c>
    </row>
    <row r="309" spans="2:6" ht="6" hidden="1" customHeight="1" x14ac:dyDescent="0.3">
      <c r="B309" t="str">
        <f t="shared" si="20"/>
        <v/>
      </c>
      <c r="C309" s="46" t="str">
        <f t="shared" si="21"/>
        <v/>
      </c>
      <c r="D309" s="46" t="str">
        <f t="shared" si="22"/>
        <v/>
      </c>
      <c r="E309" s="46" t="str">
        <f t="shared" si="23"/>
        <v/>
      </c>
      <c r="F309" s="46" t="str">
        <f t="shared" si="24"/>
        <v/>
      </c>
    </row>
    <row r="310" spans="2:6" ht="6" hidden="1" customHeight="1" x14ac:dyDescent="0.3">
      <c r="B310" t="str">
        <f t="shared" si="20"/>
        <v/>
      </c>
      <c r="C310" s="46" t="str">
        <f t="shared" si="21"/>
        <v/>
      </c>
      <c r="D310" s="46" t="str">
        <f t="shared" si="22"/>
        <v/>
      </c>
      <c r="E310" s="46" t="str">
        <f t="shared" si="23"/>
        <v/>
      </c>
      <c r="F310" s="46" t="str">
        <f t="shared" si="24"/>
        <v/>
      </c>
    </row>
    <row r="311" spans="2:6" ht="6" hidden="1" customHeight="1" x14ac:dyDescent="0.3">
      <c r="B311" t="str">
        <f t="shared" si="20"/>
        <v/>
      </c>
      <c r="C311" s="46" t="str">
        <f t="shared" si="21"/>
        <v/>
      </c>
      <c r="D311" s="46" t="str">
        <f t="shared" si="22"/>
        <v/>
      </c>
      <c r="E311" s="46" t="str">
        <f t="shared" si="23"/>
        <v/>
      </c>
      <c r="F311" s="46" t="str">
        <f t="shared" si="24"/>
        <v/>
      </c>
    </row>
    <row r="312" spans="2:6" ht="6" hidden="1" customHeight="1" x14ac:dyDescent="0.3">
      <c r="B312" t="str">
        <f t="shared" si="20"/>
        <v/>
      </c>
      <c r="C312" s="46" t="str">
        <f t="shared" si="21"/>
        <v/>
      </c>
      <c r="D312" s="46" t="str">
        <f t="shared" si="22"/>
        <v/>
      </c>
      <c r="E312" s="46" t="str">
        <f t="shared" si="23"/>
        <v/>
      </c>
      <c r="F312" s="46" t="str">
        <f t="shared" si="24"/>
        <v/>
      </c>
    </row>
    <row r="313" spans="2:6" ht="6" hidden="1" customHeight="1" x14ac:dyDescent="0.3">
      <c r="B313" t="str">
        <f t="shared" si="20"/>
        <v/>
      </c>
      <c r="C313" s="46" t="str">
        <f t="shared" si="21"/>
        <v/>
      </c>
      <c r="D313" s="46" t="str">
        <f t="shared" si="22"/>
        <v/>
      </c>
      <c r="E313" s="46" t="str">
        <f t="shared" si="23"/>
        <v/>
      </c>
      <c r="F313" s="46" t="str">
        <f t="shared" si="24"/>
        <v/>
      </c>
    </row>
    <row r="314" spans="2:6" ht="6" hidden="1" customHeight="1" x14ac:dyDescent="0.3">
      <c r="B314" t="str">
        <f t="shared" si="20"/>
        <v/>
      </c>
      <c r="C314" s="46" t="str">
        <f t="shared" si="21"/>
        <v/>
      </c>
      <c r="D314" s="46" t="str">
        <f t="shared" si="22"/>
        <v/>
      </c>
      <c r="E314" s="46" t="str">
        <f t="shared" si="23"/>
        <v/>
      </c>
      <c r="F314" s="46" t="str">
        <f t="shared" si="24"/>
        <v/>
      </c>
    </row>
    <row r="315" spans="2:6" ht="6" hidden="1" customHeight="1" x14ac:dyDescent="0.3">
      <c r="B315" t="str">
        <f t="shared" si="20"/>
        <v/>
      </c>
      <c r="C315" s="46" t="str">
        <f t="shared" si="21"/>
        <v/>
      </c>
      <c r="D315" s="46" t="str">
        <f t="shared" si="22"/>
        <v/>
      </c>
      <c r="E315" s="46" t="str">
        <f t="shared" si="23"/>
        <v/>
      </c>
      <c r="F315" s="46" t="str">
        <f t="shared" si="24"/>
        <v/>
      </c>
    </row>
    <row r="316" spans="2:6" ht="6" hidden="1" customHeight="1" x14ac:dyDescent="0.3">
      <c r="B316" t="str">
        <f t="shared" si="20"/>
        <v/>
      </c>
      <c r="C316" s="46" t="str">
        <f t="shared" si="21"/>
        <v/>
      </c>
      <c r="D316" s="46" t="str">
        <f t="shared" si="22"/>
        <v/>
      </c>
      <c r="E316" s="46" t="str">
        <f t="shared" si="23"/>
        <v/>
      </c>
      <c r="F316" s="46" t="str">
        <f t="shared" si="24"/>
        <v/>
      </c>
    </row>
    <row r="317" spans="2:6" ht="6" hidden="1" customHeight="1" x14ac:dyDescent="0.3">
      <c r="B317" t="str">
        <f t="shared" si="20"/>
        <v/>
      </c>
      <c r="C317" s="46" t="str">
        <f t="shared" si="21"/>
        <v/>
      </c>
      <c r="D317" s="46" t="str">
        <f t="shared" si="22"/>
        <v/>
      </c>
      <c r="E317" s="46" t="str">
        <f t="shared" si="23"/>
        <v/>
      </c>
      <c r="F317" s="46" t="str">
        <f t="shared" si="24"/>
        <v/>
      </c>
    </row>
    <row r="318" spans="2:6" ht="6" hidden="1" customHeight="1" x14ac:dyDescent="0.3">
      <c r="B318" t="str">
        <f t="shared" si="20"/>
        <v/>
      </c>
      <c r="C318" s="46" t="str">
        <f t="shared" si="21"/>
        <v/>
      </c>
      <c r="D318" s="46" t="str">
        <f t="shared" si="22"/>
        <v/>
      </c>
      <c r="E318" s="46" t="str">
        <f t="shared" si="23"/>
        <v/>
      </c>
      <c r="F318" s="46" t="str">
        <f t="shared" si="24"/>
        <v/>
      </c>
    </row>
    <row r="319" spans="2:6" ht="6" hidden="1" customHeight="1" x14ac:dyDescent="0.3">
      <c r="B319" t="str">
        <f t="shared" si="20"/>
        <v/>
      </c>
      <c r="C319" s="46" t="str">
        <f t="shared" si="21"/>
        <v/>
      </c>
      <c r="D319" s="46" t="str">
        <f t="shared" si="22"/>
        <v/>
      </c>
      <c r="E319" s="46" t="str">
        <f t="shared" si="23"/>
        <v/>
      </c>
      <c r="F319" s="46" t="str">
        <f t="shared" si="24"/>
        <v/>
      </c>
    </row>
    <row r="320" spans="2:6" ht="6" hidden="1" customHeight="1" x14ac:dyDescent="0.3">
      <c r="B320" t="str">
        <f t="shared" si="20"/>
        <v/>
      </c>
      <c r="C320" s="46" t="str">
        <f t="shared" si="21"/>
        <v/>
      </c>
      <c r="D320" s="46" t="str">
        <f t="shared" si="22"/>
        <v/>
      </c>
      <c r="E320" s="46" t="str">
        <f t="shared" si="23"/>
        <v/>
      </c>
      <c r="F320" s="46" t="str">
        <f t="shared" si="24"/>
        <v/>
      </c>
    </row>
    <row r="321" spans="2:6" ht="6" hidden="1" customHeight="1" x14ac:dyDescent="0.3">
      <c r="B321" t="str">
        <f t="shared" si="20"/>
        <v/>
      </c>
      <c r="C321" s="46" t="str">
        <f t="shared" si="21"/>
        <v/>
      </c>
      <c r="D321" s="46" t="str">
        <f t="shared" si="22"/>
        <v/>
      </c>
      <c r="E321" s="46" t="str">
        <f t="shared" si="23"/>
        <v/>
      </c>
      <c r="F321" s="46" t="str">
        <f t="shared" si="24"/>
        <v/>
      </c>
    </row>
    <row r="322" spans="2:6" ht="6" hidden="1" customHeight="1" x14ac:dyDescent="0.3">
      <c r="B322" t="str">
        <f t="shared" si="20"/>
        <v/>
      </c>
      <c r="C322" s="46" t="str">
        <f t="shared" si="21"/>
        <v/>
      </c>
      <c r="D322" s="46" t="str">
        <f t="shared" si="22"/>
        <v/>
      </c>
      <c r="E322" s="46" t="str">
        <f t="shared" si="23"/>
        <v/>
      </c>
      <c r="F322" s="46" t="str">
        <f t="shared" si="24"/>
        <v/>
      </c>
    </row>
    <row r="323" spans="2:6" ht="6" hidden="1" customHeight="1" x14ac:dyDescent="0.3">
      <c r="B323" t="str">
        <f t="shared" si="20"/>
        <v/>
      </c>
      <c r="C323" s="46" t="str">
        <f t="shared" si="21"/>
        <v/>
      </c>
      <c r="D323" s="46" t="str">
        <f t="shared" si="22"/>
        <v/>
      </c>
      <c r="E323" s="46" t="str">
        <f t="shared" si="23"/>
        <v/>
      </c>
      <c r="F323" s="46" t="str">
        <f t="shared" si="24"/>
        <v/>
      </c>
    </row>
    <row r="324" spans="2:6" ht="6" hidden="1" customHeight="1" x14ac:dyDescent="0.3">
      <c r="B324" t="str">
        <f t="shared" si="20"/>
        <v/>
      </c>
      <c r="C324" s="46" t="str">
        <f t="shared" si="21"/>
        <v/>
      </c>
      <c r="D324" s="46" t="str">
        <f t="shared" si="22"/>
        <v/>
      </c>
      <c r="E324" s="46" t="str">
        <f t="shared" si="23"/>
        <v/>
      </c>
      <c r="F324" s="46" t="str">
        <f t="shared" si="24"/>
        <v/>
      </c>
    </row>
    <row r="325" spans="2:6" ht="6" hidden="1" customHeight="1" x14ac:dyDescent="0.3">
      <c r="B325" t="str">
        <f t="shared" si="20"/>
        <v/>
      </c>
      <c r="C325" s="46" t="str">
        <f t="shared" si="21"/>
        <v/>
      </c>
      <c r="D325" s="46" t="str">
        <f t="shared" si="22"/>
        <v/>
      </c>
      <c r="E325" s="46" t="str">
        <f t="shared" si="23"/>
        <v/>
      </c>
      <c r="F325" s="46" t="str">
        <f t="shared" si="24"/>
        <v/>
      </c>
    </row>
    <row r="326" spans="2:6" ht="6" hidden="1" customHeight="1" x14ac:dyDescent="0.3">
      <c r="B326" t="str">
        <f t="shared" si="20"/>
        <v/>
      </c>
      <c r="C326" s="46" t="str">
        <f t="shared" si="21"/>
        <v/>
      </c>
      <c r="D326" s="46" t="str">
        <f t="shared" si="22"/>
        <v/>
      </c>
      <c r="E326" s="46" t="str">
        <f t="shared" si="23"/>
        <v/>
      </c>
      <c r="F326" s="46" t="str">
        <f t="shared" si="24"/>
        <v/>
      </c>
    </row>
    <row r="327" spans="2:6" ht="6" hidden="1" customHeight="1" x14ac:dyDescent="0.3">
      <c r="B327" t="str">
        <f t="shared" si="20"/>
        <v/>
      </c>
      <c r="C327" s="46" t="str">
        <f t="shared" si="21"/>
        <v/>
      </c>
      <c r="D327" s="46" t="str">
        <f t="shared" si="22"/>
        <v/>
      </c>
      <c r="E327" s="46" t="str">
        <f t="shared" si="23"/>
        <v/>
      </c>
      <c r="F327" s="46" t="str">
        <f t="shared" si="24"/>
        <v/>
      </c>
    </row>
    <row r="328" spans="2:6" ht="6" hidden="1" customHeight="1" x14ac:dyDescent="0.3">
      <c r="B328" t="str">
        <f t="shared" si="20"/>
        <v/>
      </c>
      <c r="C328" s="46" t="str">
        <f t="shared" si="21"/>
        <v/>
      </c>
      <c r="D328" s="46" t="str">
        <f t="shared" si="22"/>
        <v/>
      </c>
      <c r="E328" s="46" t="str">
        <f t="shared" si="23"/>
        <v/>
      </c>
      <c r="F328" s="46" t="str">
        <f t="shared" si="24"/>
        <v/>
      </c>
    </row>
    <row r="329" spans="2:6" ht="6" hidden="1" customHeight="1" x14ac:dyDescent="0.3">
      <c r="B329" t="str">
        <f t="shared" si="20"/>
        <v/>
      </c>
      <c r="C329" s="46" t="str">
        <f t="shared" si="21"/>
        <v/>
      </c>
      <c r="D329" s="46" t="str">
        <f t="shared" si="22"/>
        <v/>
      </c>
      <c r="E329" s="46" t="str">
        <f t="shared" si="23"/>
        <v/>
      </c>
      <c r="F329" s="46" t="str">
        <f t="shared" si="24"/>
        <v/>
      </c>
    </row>
    <row r="330" spans="2:6" ht="6" hidden="1" customHeight="1" x14ac:dyDescent="0.3">
      <c r="B330" t="str">
        <f t="shared" si="20"/>
        <v/>
      </c>
      <c r="C330" s="46" t="str">
        <f t="shared" si="21"/>
        <v/>
      </c>
      <c r="D330" s="46" t="str">
        <f t="shared" si="22"/>
        <v/>
      </c>
      <c r="E330" s="46" t="str">
        <f t="shared" si="23"/>
        <v/>
      </c>
      <c r="F330" s="46" t="str">
        <f t="shared" si="24"/>
        <v/>
      </c>
    </row>
    <row r="331" spans="2:6" ht="6" hidden="1" customHeight="1" x14ac:dyDescent="0.3">
      <c r="B331" t="str">
        <f t="shared" si="20"/>
        <v/>
      </c>
      <c r="C331" s="46" t="str">
        <f t="shared" si="21"/>
        <v/>
      </c>
      <c r="D331" s="46" t="str">
        <f t="shared" si="22"/>
        <v/>
      </c>
      <c r="E331" s="46" t="str">
        <f t="shared" si="23"/>
        <v/>
      </c>
      <c r="F331" s="46" t="str">
        <f t="shared" si="24"/>
        <v/>
      </c>
    </row>
    <row r="332" spans="2:6" ht="6" hidden="1" customHeight="1" x14ac:dyDescent="0.3">
      <c r="B332" t="str">
        <f t="shared" si="20"/>
        <v/>
      </c>
      <c r="C332" s="46" t="str">
        <f t="shared" si="21"/>
        <v/>
      </c>
      <c r="D332" s="46" t="str">
        <f t="shared" si="22"/>
        <v/>
      </c>
      <c r="E332" s="46" t="str">
        <f t="shared" si="23"/>
        <v/>
      </c>
      <c r="F332" s="46" t="str">
        <f t="shared" si="24"/>
        <v/>
      </c>
    </row>
    <row r="333" spans="2:6" ht="6" hidden="1" customHeight="1" x14ac:dyDescent="0.3">
      <c r="B333" t="str">
        <f t="shared" si="20"/>
        <v/>
      </c>
      <c r="C333" s="46" t="str">
        <f t="shared" si="21"/>
        <v/>
      </c>
      <c r="D333" s="46" t="str">
        <f t="shared" si="22"/>
        <v/>
      </c>
      <c r="E333" s="46" t="str">
        <f t="shared" si="23"/>
        <v/>
      </c>
      <c r="F333" s="46" t="str">
        <f t="shared" si="24"/>
        <v/>
      </c>
    </row>
    <row r="334" spans="2:6" ht="6" hidden="1" customHeight="1" x14ac:dyDescent="0.3">
      <c r="B334" t="str">
        <f t="shared" si="20"/>
        <v/>
      </c>
      <c r="C334" s="46" t="str">
        <f t="shared" si="21"/>
        <v/>
      </c>
      <c r="D334" s="46" t="str">
        <f t="shared" si="22"/>
        <v/>
      </c>
      <c r="E334" s="46" t="str">
        <f t="shared" si="23"/>
        <v/>
      </c>
      <c r="F334" s="46" t="str">
        <f t="shared" si="24"/>
        <v/>
      </c>
    </row>
    <row r="335" spans="2:6" ht="6" hidden="1" customHeight="1" x14ac:dyDescent="0.3">
      <c r="B335" t="str">
        <f t="shared" si="20"/>
        <v/>
      </c>
      <c r="C335" s="46" t="str">
        <f t="shared" si="21"/>
        <v/>
      </c>
      <c r="D335" s="46" t="str">
        <f t="shared" si="22"/>
        <v/>
      </c>
      <c r="E335" s="46" t="str">
        <f t="shared" si="23"/>
        <v/>
      </c>
      <c r="F335" s="46" t="str">
        <f t="shared" si="24"/>
        <v/>
      </c>
    </row>
    <row r="336" spans="2:6" ht="6" hidden="1" customHeight="1" x14ac:dyDescent="0.3">
      <c r="B336" t="str">
        <f t="shared" si="20"/>
        <v/>
      </c>
      <c r="C336" s="46" t="str">
        <f t="shared" si="21"/>
        <v/>
      </c>
      <c r="D336" s="46" t="str">
        <f t="shared" si="22"/>
        <v/>
      </c>
      <c r="E336" s="46" t="str">
        <f t="shared" si="23"/>
        <v/>
      </c>
      <c r="F336" s="46" t="str">
        <f t="shared" si="24"/>
        <v/>
      </c>
    </row>
    <row r="337" spans="2:6" ht="6" hidden="1" customHeight="1" x14ac:dyDescent="0.3">
      <c r="B337" t="str">
        <f t="shared" si="20"/>
        <v/>
      </c>
      <c r="C337" s="46" t="str">
        <f t="shared" si="21"/>
        <v/>
      </c>
      <c r="D337" s="46" t="str">
        <f t="shared" si="22"/>
        <v/>
      </c>
      <c r="E337" s="46" t="str">
        <f t="shared" si="23"/>
        <v/>
      </c>
      <c r="F337" s="46" t="str">
        <f t="shared" si="24"/>
        <v/>
      </c>
    </row>
    <row r="338" spans="2:6" ht="6" hidden="1" customHeight="1" x14ac:dyDescent="0.3">
      <c r="B338" t="str">
        <f t="shared" si="20"/>
        <v/>
      </c>
      <c r="C338" s="46" t="str">
        <f t="shared" si="21"/>
        <v/>
      </c>
      <c r="D338" s="46" t="str">
        <f t="shared" si="22"/>
        <v/>
      </c>
      <c r="E338" s="46" t="str">
        <f t="shared" si="23"/>
        <v/>
      </c>
      <c r="F338" s="46" t="str">
        <f t="shared" si="24"/>
        <v/>
      </c>
    </row>
    <row r="339" spans="2:6" ht="6" hidden="1" customHeight="1" x14ac:dyDescent="0.3">
      <c r="B339" t="str">
        <f t="shared" si="20"/>
        <v/>
      </c>
      <c r="C339" s="46" t="str">
        <f t="shared" si="21"/>
        <v/>
      </c>
      <c r="D339" s="46" t="str">
        <f t="shared" si="22"/>
        <v/>
      </c>
      <c r="E339" s="46" t="str">
        <f t="shared" si="23"/>
        <v/>
      </c>
      <c r="F339" s="46" t="str">
        <f t="shared" si="24"/>
        <v/>
      </c>
    </row>
    <row r="340" spans="2:6" ht="6" hidden="1" customHeight="1" x14ac:dyDescent="0.3">
      <c r="B340" t="str">
        <f t="shared" si="20"/>
        <v/>
      </c>
      <c r="C340" s="46" t="str">
        <f t="shared" si="21"/>
        <v/>
      </c>
      <c r="D340" s="46" t="str">
        <f t="shared" si="22"/>
        <v/>
      </c>
      <c r="E340" s="46" t="str">
        <f t="shared" si="23"/>
        <v/>
      </c>
      <c r="F340" s="46" t="str">
        <f t="shared" si="24"/>
        <v/>
      </c>
    </row>
    <row r="341" spans="2:6" ht="6" hidden="1" customHeight="1" x14ac:dyDescent="0.3">
      <c r="B341" t="str">
        <f t="shared" ref="B341:B404" si="25">IF(B340&lt;$C$14,B340+1,"")</f>
        <v/>
      </c>
      <c r="C341" s="46" t="str">
        <f t="shared" ref="C341:C404" si="26">IF(COUNT(B341)=1,F340,"")</f>
        <v/>
      </c>
      <c r="D341" s="46" t="str">
        <f t="shared" ref="D341:D404" si="27">IF(COUNT(B341)=1,C341*$C$11,"")</f>
        <v/>
      </c>
      <c r="E341" s="46" t="str">
        <f t="shared" ref="E341:E404" si="28">IF(COUNT(B341)=1,$C$15,"")</f>
        <v/>
      </c>
      <c r="F341" s="46" t="str">
        <f t="shared" ref="F341:F404" si="29">IF(COUNT(B341)=1,C341+D341-E341,"")</f>
        <v/>
      </c>
    </row>
    <row r="342" spans="2:6" ht="6" hidden="1" customHeight="1" x14ac:dyDescent="0.3">
      <c r="B342" t="str">
        <f t="shared" si="25"/>
        <v/>
      </c>
      <c r="C342" s="46" t="str">
        <f t="shared" si="26"/>
        <v/>
      </c>
      <c r="D342" s="46" t="str">
        <f t="shared" si="27"/>
        <v/>
      </c>
      <c r="E342" s="46" t="str">
        <f t="shared" si="28"/>
        <v/>
      </c>
      <c r="F342" s="46" t="str">
        <f t="shared" si="29"/>
        <v/>
      </c>
    </row>
    <row r="343" spans="2:6" ht="6" hidden="1" customHeight="1" x14ac:dyDescent="0.3">
      <c r="B343" t="str">
        <f t="shared" si="25"/>
        <v/>
      </c>
      <c r="C343" s="46" t="str">
        <f t="shared" si="26"/>
        <v/>
      </c>
      <c r="D343" s="46" t="str">
        <f t="shared" si="27"/>
        <v/>
      </c>
      <c r="E343" s="46" t="str">
        <f t="shared" si="28"/>
        <v/>
      </c>
      <c r="F343" s="46" t="str">
        <f t="shared" si="29"/>
        <v/>
      </c>
    </row>
    <row r="344" spans="2:6" ht="6" hidden="1" customHeight="1" x14ac:dyDescent="0.3">
      <c r="B344" t="str">
        <f t="shared" si="25"/>
        <v/>
      </c>
      <c r="C344" s="46" t="str">
        <f t="shared" si="26"/>
        <v/>
      </c>
      <c r="D344" s="46" t="str">
        <f t="shared" si="27"/>
        <v/>
      </c>
      <c r="E344" s="46" t="str">
        <f t="shared" si="28"/>
        <v/>
      </c>
      <c r="F344" s="46" t="str">
        <f t="shared" si="29"/>
        <v/>
      </c>
    </row>
    <row r="345" spans="2:6" ht="6" hidden="1" customHeight="1" x14ac:dyDescent="0.3">
      <c r="B345" t="str">
        <f t="shared" si="25"/>
        <v/>
      </c>
      <c r="C345" s="46" t="str">
        <f t="shared" si="26"/>
        <v/>
      </c>
      <c r="D345" s="46" t="str">
        <f t="shared" si="27"/>
        <v/>
      </c>
      <c r="E345" s="46" t="str">
        <f t="shared" si="28"/>
        <v/>
      </c>
      <c r="F345" s="46" t="str">
        <f t="shared" si="29"/>
        <v/>
      </c>
    </row>
    <row r="346" spans="2:6" ht="6" hidden="1" customHeight="1" x14ac:dyDescent="0.3">
      <c r="B346" t="str">
        <f t="shared" si="25"/>
        <v/>
      </c>
      <c r="C346" s="46" t="str">
        <f t="shared" si="26"/>
        <v/>
      </c>
      <c r="D346" s="46" t="str">
        <f t="shared" si="27"/>
        <v/>
      </c>
      <c r="E346" s="46" t="str">
        <f t="shared" si="28"/>
        <v/>
      </c>
      <c r="F346" s="46" t="str">
        <f t="shared" si="29"/>
        <v/>
      </c>
    </row>
    <row r="347" spans="2:6" ht="6" hidden="1" customHeight="1" x14ac:dyDescent="0.3">
      <c r="B347" t="str">
        <f t="shared" si="25"/>
        <v/>
      </c>
      <c r="C347" s="46" t="str">
        <f t="shared" si="26"/>
        <v/>
      </c>
      <c r="D347" s="46" t="str">
        <f t="shared" si="27"/>
        <v/>
      </c>
      <c r="E347" s="46" t="str">
        <f t="shared" si="28"/>
        <v/>
      </c>
      <c r="F347" s="46" t="str">
        <f t="shared" si="29"/>
        <v/>
      </c>
    </row>
    <row r="348" spans="2:6" ht="6" hidden="1" customHeight="1" x14ac:dyDescent="0.3">
      <c r="B348" t="str">
        <f t="shared" si="25"/>
        <v/>
      </c>
      <c r="C348" s="46" t="str">
        <f t="shared" si="26"/>
        <v/>
      </c>
      <c r="D348" s="46" t="str">
        <f t="shared" si="27"/>
        <v/>
      </c>
      <c r="E348" s="46" t="str">
        <f t="shared" si="28"/>
        <v/>
      </c>
      <c r="F348" s="46" t="str">
        <f t="shared" si="29"/>
        <v/>
      </c>
    </row>
    <row r="349" spans="2:6" ht="6" hidden="1" customHeight="1" x14ac:dyDescent="0.3">
      <c r="B349" t="str">
        <f t="shared" si="25"/>
        <v/>
      </c>
      <c r="C349" s="46" t="str">
        <f t="shared" si="26"/>
        <v/>
      </c>
      <c r="D349" s="46" t="str">
        <f t="shared" si="27"/>
        <v/>
      </c>
      <c r="E349" s="46" t="str">
        <f t="shared" si="28"/>
        <v/>
      </c>
      <c r="F349" s="46" t="str">
        <f t="shared" si="29"/>
        <v/>
      </c>
    </row>
    <row r="350" spans="2:6" ht="6" hidden="1" customHeight="1" x14ac:dyDescent="0.3">
      <c r="B350" t="str">
        <f t="shared" si="25"/>
        <v/>
      </c>
      <c r="C350" s="46" t="str">
        <f t="shared" si="26"/>
        <v/>
      </c>
      <c r="D350" s="46" t="str">
        <f t="shared" si="27"/>
        <v/>
      </c>
      <c r="E350" s="46" t="str">
        <f t="shared" si="28"/>
        <v/>
      </c>
      <c r="F350" s="46" t="str">
        <f t="shared" si="29"/>
        <v/>
      </c>
    </row>
    <row r="351" spans="2:6" ht="6" hidden="1" customHeight="1" x14ac:dyDescent="0.3">
      <c r="B351" t="str">
        <f t="shared" si="25"/>
        <v/>
      </c>
      <c r="C351" s="46" t="str">
        <f t="shared" si="26"/>
        <v/>
      </c>
      <c r="D351" s="46" t="str">
        <f t="shared" si="27"/>
        <v/>
      </c>
      <c r="E351" s="46" t="str">
        <f t="shared" si="28"/>
        <v/>
      </c>
      <c r="F351" s="46" t="str">
        <f t="shared" si="29"/>
        <v/>
      </c>
    </row>
    <row r="352" spans="2:6" ht="6" hidden="1" customHeight="1" x14ac:dyDescent="0.3">
      <c r="B352" t="str">
        <f t="shared" si="25"/>
        <v/>
      </c>
      <c r="C352" s="46" t="str">
        <f t="shared" si="26"/>
        <v/>
      </c>
      <c r="D352" s="46" t="str">
        <f t="shared" si="27"/>
        <v/>
      </c>
      <c r="E352" s="46" t="str">
        <f t="shared" si="28"/>
        <v/>
      </c>
      <c r="F352" s="46" t="str">
        <f t="shared" si="29"/>
        <v/>
      </c>
    </row>
    <row r="353" spans="2:6" ht="6" hidden="1" customHeight="1" x14ac:dyDescent="0.3">
      <c r="B353" t="str">
        <f t="shared" si="25"/>
        <v/>
      </c>
      <c r="C353" s="46" t="str">
        <f t="shared" si="26"/>
        <v/>
      </c>
      <c r="D353" s="46" t="str">
        <f t="shared" si="27"/>
        <v/>
      </c>
      <c r="E353" s="46" t="str">
        <f t="shared" si="28"/>
        <v/>
      </c>
      <c r="F353" s="46" t="str">
        <f t="shared" si="29"/>
        <v/>
      </c>
    </row>
    <row r="354" spans="2:6" ht="6" hidden="1" customHeight="1" x14ac:dyDescent="0.3">
      <c r="B354" t="str">
        <f t="shared" si="25"/>
        <v/>
      </c>
      <c r="C354" s="46" t="str">
        <f t="shared" si="26"/>
        <v/>
      </c>
      <c r="D354" s="46" t="str">
        <f t="shared" si="27"/>
        <v/>
      </c>
      <c r="E354" s="46" t="str">
        <f t="shared" si="28"/>
        <v/>
      </c>
      <c r="F354" s="46" t="str">
        <f t="shared" si="29"/>
        <v/>
      </c>
    </row>
    <row r="355" spans="2:6" ht="6" hidden="1" customHeight="1" x14ac:dyDescent="0.3">
      <c r="B355" t="str">
        <f t="shared" si="25"/>
        <v/>
      </c>
      <c r="C355" s="46" t="str">
        <f t="shared" si="26"/>
        <v/>
      </c>
      <c r="D355" s="46" t="str">
        <f t="shared" si="27"/>
        <v/>
      </c>
      <c r="E355" s="46" t="str">
        <f t="shared" si="28"/>
        <v/>
      </c>
      <c r="F355" s="46" t="str">
        <f t="shared" si="29"/>
        <v/>
      </c>
    </row>
    <row r="356" spans="2:6" ht="6" hidden="1" customHeight="1" x14ac:dyDescent="0.3">
      <c r="B356" t="str">
        <f t="shared" si="25"/>
        <v/>
      </c>
      <c r="C356" s="46" t="str">
        <f t="shared" si="26"/>
        <v/>
      </c>
      <c r="D356" s="46" t="str">
        <f t="shared" si="27"/>
        <v/>
      </c>
      <c r="E356" s="46" t="str">
        <f t="shared" si="28"/>
        <v/>
      </c>
      <c r="F356" s="46" t="str">
        <f t="shared" si="29"/>
        <v/>
      </c>
    </row>
    <row r="357" spans="2:6" ht="6" hidden="1" customHeight="1" x14ac:dyDescent="0.3">
      <c r="B357" t="str">
        <f t="shared" si="25"/>
        <v/>
      </c>
      <c r="C357" s="46" t="str">
        <f t="shared" si="26"/>
        <v/>
      </c>
      <c r="D357" s="46" t="str">
        <f t="shared" si="27"/>
        <v/>
      </c>
      <c r="E357" s="46" t="str">
        <f t="shared" si="28"/>
        <v/>
      </c>
      <c r="F357" s="46" t="str">
        <f t="shared" si="29"/>
        <v/>
      </c>
    </row>
    <row r="358" spans="2:6" ht="6" hidden="1" customHeight="1" x14ac:dyDescent="0.3">
      <c r="B358" t="str">
        <f t="shared" si="25"/>
        <v/>
      </c>
      <c r="C358" s="46" t="str">
        <f t="shared" si="26"/>
        <v/>
      </c>
      <c r="D358" s="46" t="str">
        <f t="shared" si="27"/>
        <v/>
      </c>
      <c r="E358" s="46" t="str">
        <f t="shared" si="28"/>
        <v/>
      </c>
      <c r="F358" s="46" t="str">
        <f t="shared" si="29"/>
        <v/>
      </c>
    </row>
    <row r="359" spans="2:6" ht="6" hidden="1" customHeight="1" x14ac:dyDescent="0.3">
      <c r="B359" t="str">
        <f t="shared" si="25"/>
        <v/>
      </c>
      <c r="C359" s="46" t="str">
        <f t="shared" si="26"/>
        <v/>
      </c>
      <c r="D359" s="46" t="str">
        <f t="shared" si="27"/>
        <v/>
      </c>
      <c r="E359" s="46" t="str">
        <f t="shared" si="28"/>
        <v/>
      </c>
      <c r="F359" s="46" t="str">
        <f t="shared" si="29"/>
        <v/>
      </c>
    </row>
    <row r="360" spans="2:6" ht="6" hidden="1" customHeight="1" x14ac:dyDescent="0.3">
      <c r="B360" t="str">
        <f t="shared" si="25"/>
        <v/>
      </c>
      <c r="C360" s="46" t="str">
        <f t="shared" si="26"/>
        <v/>
      </c>
      <c r="D360" s="46" t="str">
        <f t="shared" si="27"/>
        <v/>
      </c>
      <c r="E360" s="46" t="str">
        <f t="shared" si="28"/>
        <v/>
      </c>
      <c r="F360" s="46" t="str">
        <f t="shared" si="29"/>
        <v/>
      </c>
    </row>
    <row r="361" spans="2:6" ht="6" hidden="1" customHeight="1" x14ac:dyDescent="0.3">
      <c r="B361" t="str">
        <f t="shared" si="25"/>
        <v/>
      </c>
      <c r="C361" s="46" t="str">
        <f t="shared" si="26"/>
        <v/>
      </c>
      <c r="D361" s="46" t="str">
        <f t="shared" si="27"/>
        <v/>
      </c>
      <c r="E361" s="46" t="str">
        <f t="shared" si="28"/>
        <v/>
      </c>
      <c r="F361" s="46" t="str">
        <f t="shared" si="29"/>
        <v/>
      </c>
    </row>
    <row r="362" spans="2:6" ht="6" hidden="1" customHeight="1" x14ac:dyDescent="0.3">
      <c r="B362" t="str">
        <f t="shared" si="25"/>
        <v/>
      </c>
      <c r="C362" s="46" t="str">
        <f t="shared" si="26"/>
        <v/>
      </c>
      <c r="D362" s="46" t="str">
        <f t="shared" si="27"/>
        <v/>
      </c>
      <c r="E362" s="46" t="str">
        <f t="shared" si="28"/>
        <v/>
      </c>
      <c r="F362" s="46" t="str">
        <f t="shared" si="29"/>
        <v/>
      </c>
    </row>
    <row r="363" spans="2:6" ht="6" hidden="1" customHeight="1" x14ac:dyDescent="0.3">
      <c r="B363" t="str">
        <f t="shared" si="25"/>
        <v/>
      </c>
      <c r="C363" s="46" t="str">
        <f t="shared" si="26"/>
        <v/>
      </c>
      <c r="D363" s="46" t="str">
        <f t="shared" si="27"/>
        <v/>
      </c>
      <c r="E363" s="46" t="str">
        <f t="shared" si="28"/>
        <v/>
      </c>
      <c r="F363" s="46" t="str">
        <f t="shared" si="29"/>
        <v/>
      </c>
    </row>
    <row r="364" spans="2:6" ht="6" hidden="1" customHeight="1" x14ac:dyDescent="0.3">
      <c r="B364" t="str">
        <f t="shared" si="25"/>
        <v/>
      </c>
      <c r="C364" s="46" t="str">
        <f t="shared" si="26"/>
        <v/>
      </c>
      <c r="D364" s="46" t="str">
        <f t="shared" si="27"/>
        <v/>
      </c>
      <c r="E364" s="46" t="str">
        <f t="shared" si="28"/>
        <v/>
      </c>
      <c r="F364" s="46" t="str">
        <f t="shared" si="29"/>
        <v/>
      </c>
    </row>
    <row r="365" spans="2:6" ht="6" hidden="1" customHeight="1" x14ac:dyDescent="0.3">
      <c r="B365" t="str">
        <f t="shared" si="25"/>
        <v/>
      </c>
      <c r="C365" s="46" t="str">
        <f t="shared" si="26"/>
        <v/>
      </c>
      <c r="D365" s="46" t="str">
        <f t="shared" si="27"/>
        <v/>
      </c>
      <c r="E365" s="46" t="str">
        <f t="shared" si="28"/>
        <v/>
      </c>
      <c r="F365" s="46" t="str">
        <f t="shared" si="29"/>
        <v/>
      </c>
    </row>
    <row r="366" spans="2:6" ht="6" hidden="1" customHeight="1" x14ac:dyDescent="0.3">
      <c r="B366" t="str">
        <f t="shared" si="25"/>
        <v/>
      </c>
      <c r="C366" s="46" t="str">
        <f t="shared" si="26"/>
        <v/>
      </c>
      <c r="D366" s="46" t="str">
        <f t="shared" si="27"/>
        <v/>
      </c>
      <c r="E366" s="46" t="str">
        <f t="shared" si="28"/>
        <v/>
      </c>
      <c r="F366" s="46" t="str">
        <f t="shared" si="29"/>
        <v/>
      </c>
    </row>
    <row r="367" spans="2:6" ht="6" hidden="1" customHeight="1" x14ac:dyDescent="0.3">
      <c r="B367" t="str">
        <f t="shared" si="25"/>
        <v/>
      </c>
      <c r="C367" s="46" t="str">
        <f t="shared" si="26"/>
        <v/>
      </c>
      <c r="D367" s="46" t="str">
        <f t="shared" si="27"/>
        <v/>
      </c>
      <c r="E367" s="46" t="str">
        <f t="shared" si="28"/>
        <v/>
      </c>
      <c r="F367" s="46" t="str">
        <f t="shared" si="29"/>
        <v/>
      </c>
    </row>
    <row r="368" spans="2:6" ht="6" hidden="1" customHeight="1" x14ac:dyDescent="0.3">
      <c r="B368" t="str">
        <f t="shared" si="25"/>
        <v/>
      </c>
      <c r="C368" s="46" t="str">
        <f t="shared" si="26"/>
        <v/>
      </c>
      <c r="D368" s="46" t="str">
        <f t="shared" si="27"/>
        <v/>
      </c>
      <c r="E368" s="46" t="str">
        <f t="shared" si="28"/>
        <v/>
      </c>
      <c r="F368" s="46" t="str">
        <f t="shared" si="29"/>
        <v/>
      </c>
    </row>
    <row r="369" spans="2:6" ht="6" hidden="1" customHeight="1" x14ac:dyDescent="0.3">
      <c r="B369" t="str">
        <f t="shared" si="25"/>
        <v/>
      </c>
      <c r="C369" s="46" t="str">
        <f t="shared" si="26"/>
        <v/>
      </c>
      <c r="D369" s="46" t="str">
        <f t="shared" si="27"/>
        <v/>
      </c>
      <c r="E369" s="46" t="str">
        <f t="shared" si="28"/>
        <v/>
      </c>
      <c r="F369" s="46" t="str">
        <f t="shared" si="29"/>
        <v/>
      </c>
    </row>
    <row r="370" spans="2:6" ht="6" hidden="1" customHeight="1" x14ac:dyDescent="0.3">
      <c r="B370" t="str">
        <f t="shared" si="25"/>
        <v/>
      </c>
      <c r="C370" s="46" t="str">
        <f t="shared" si="26"/>
        <v/>
      </c>
      <c r="D370" s="46" t="str">
        <f t="shared" si="27"/>
        <v/>
      </c>
      <c r="E370" s="46" t="str">
        <f t="shared" si="28"/>
        <v/>
      </c>
      <c r="F370" s="46" t="str">
        <f t="shared" si="29"/>
        <v/>
      </c>
    </row>
    <row r="371" spans="2:6" ht="6" hidden="1" customHeight="1" x14ac:dyDescent="0.3">
      <c r="B371" t="str">
        <f t="shared" si="25"/>
        <v/>
      </c>
      <c r="C371" s="46" t="str">
        <f t="shared" si="26"/>
        <v/>
      </c>
      <c r="D371" s="46" t="str">
        <f t="shared" si="27"/>
        <v/>
      </c>
      <c r="E371" s="46" t="str">
        <f t="shared" si="28"/>
        <v/>
      </c>
      <c r="F371" s="46" t="str">
        <f t="shared" si="29"/>
        <v/>
      </c>
    </row>
    <row r="372" spans="2:6" ht="6" hidden="1" customHeight="1" x14ac:dyDescent="0.3">
      <c r="B372" t="str">
        <f t="shared" si="25"/>
        <v/>
      </c>
      <c r="C372" s="46" t="str">
        <f t="shared" si="26"/>
        <v/>
      </c>
      <c r="D372" s="46" t="str">
        <f t="shared" si="27"/>
        <v/>
      </c>
      <c r="E372" s="46" t="str">
        <f t="shared" si="28"/>
        <v/>
      </c>
      <c r="F372" s="46" t="str">
        <f t="shared" si="29"/>
        <v/>
      </c>
    </row>
    <row r="373" spans="2:6" ht="6" hidden="1" customHeight="1" x14ac:dyDescent="0.3">
      <c r="B373" t="str">
        <f t="shared" si="25"/>
        <v/>
      </c>
      <c r="C373" s="46" t="str">
        <f t="shared" si="26"/>
        <v/>
      </c>
      <c r="D373" s="46" t="str">
        <f t="shared" si="27"/>
        <v/>
      </c>
      <c r="E373" s="46" t="str">
        <f t="shared" si="28"/>
        <v/>
      </c>
      <c r="F373" s="46" t="str">
        <f t="shared" si="29"/>
        <v/>
      </c>
    </row>
    <row r="374" spans="2:6" ht="6" hidden="1" customHeight="1" x14ac:dyDescent="0.3">
      <c r="B374" t="str">
        <f t="shared" si="25"/>
        <v/>
      </c>
      <c r="C374" s="46" t="str">
        <f t="shared" si="26"/>
        <v/>
      </c>
      <c r="D374" s="46" t="str">
        <f t="shared" si="27"/>
        <v/>
      </c>
      <c r="E374" s="46" t="str">
        <f t="shared" si="28"/>
        <v/>
      </c>
      <c r="F374" s="46" t="str">
        <f t="shared" si="29"/>
        <v/>
      </c>
    </row>
    <row r="375" spans="2:6" ht="6" hidden="1" customHeight="1" x14ac:dyDescent="0.3">
      <c r="B375" t="str">
        <f t="shared" si="25"/>
        <v/>
      </c>
      <c r="C375" s="46" t="str">
        <f t="shared" si="26"/>
        <v/>
      </c>
      <c r="D375" s="46" t="str">
        <f t="shared" si="27"/>
        <v/>
      </c>
      <c r="E375" s="46" t="str">
        <f t="shared" si="28"/>
        <v/>
      </c>
      <c r="F375" s="46" t="str">
        <f t="shared" si="29"/>
        <v/>
      </c>
    </row>
    <row r="376" spans="2:6" ht="6" hidden="1" customHeight="1" x14ac:dyDescent="0.3">
      <c r="B376" t="str">
        <f t="shared" si="25"/>
        <v/>
      </c>
      <c r="C376" s="46" t="str">
        <f t="shared" si="26"/>
        <v/>
      </c>
      <c r="D376" s="46" t="str">
        <f t="shared" si="27"/>
        <v/>
      </c>
      <c r="E376" s="46" t="str">
        <f t="shared" si="28"/>
        <v/>
      </c>
      <c r="F376" s="46" t="str">
        <f t="shared" si="29"/>
        <v/>
      </c>
    </row>
    <row r="377" spans="2:6" ht="6" hidden="1" customHeight="1" x14ac:dyDescent="0.3">
      <c r="B377" t="str">
        <f t="shared" si="25"/>
        <v/>
      </c>
      <c r="C377" s="46" t="str">
        <f t="shared" si="26"/>
        <v/>
      </c>
      <c r="D377" s="46" t="str">
        <f t="shared" si="27"/>
        <v/>
      </c>
      <c r="E377" s="46" t="str">
        <f t="shared" si="28"/>
        <v/>
      </c>
      <c r="F377" s="46" t="str">
        <f t="shared" si="29"/>
        <v/>
      </c>
    </row>
    <row r="378" spans="2:6" ht="6" hidden="1" customHeight="1" x14ac:dyDescent="0.3">
      <c r="B378" t="str">
        <f t="shared" si="25"/>
        <v/>
      </c>
      <c r="C378" s="46" t="str">
        <f t="shared" si="26"/>
        <v/>
      </c>
      <c r="D378" s="46" t="str">
        <f t="shared" si="27"/>
        <v/>
      </c>
      <c r="E378" s="46" t="str">
        <f t="shared" si="28"/>
        <v/>
      </c>
      <c r="F378" s="46" t="str">
        <f t="shared" si="29"/>
        <v/>
      </c>
    </row>
    <row r="379" spans="2:6" ht="6" hidden="1" customHeight="1" x14ac:dyDescent="0.3">
      <c r="B379" t="str">
        <f t="shared" si="25"/>
        <v/>
      </c>
      <c r="C379" s="46" t="str">
        <f t="shared" si="26"/>
        <v/>
      </c>
      <c r="D379" s="46" t="str">
        <f t="shared" si="27"/>
        <v/>
      </c>
      <c r="E379" s="46" t="str">
        <f t="shared" si="28"/>
        <v/>
      </c>
      <c r="F379" s="46" t="str">
        <f t="shared" si="29"/>
        <v/>
      </c>
    </row>
    <row r="380" spans="2:6" ht="6" hidden="1" customHeight="1" x14ac:dyDescent="0.3">
      <c r="B380" t="str">
        <f t="shared" si="25"/>
        <v/>
      </c>
      <c r="C380" s="46" t="str">
        <f t="shared" si="26"/>
        <v/>
      </c>
      <c r="D380" s="46" t="str">
        <f t="shared" si="27"/>
        <v/>
      </c>
      <c r="E380" s="46" t="str">
        <f t="shared" si="28"/>
        <v/>
      </c>
      <c r="F380" s="46" t="str">
        <f t="shared" si="29"/>
        <v/>
      </c>
    </row>
    <row r="381" spans="2:6" ht="6" hidden="1" customHeight="1" x14ac:dyDescent="0.3">
      <c r="B381" t="str">
        <f t="shared" si="25"/>
        <v/>
      </c>
      <c r="C381" s="46" t="str">
        <f t="shared" si="26"/>
        <v/>
      </c>
      <c r="D381" s="46" t="str">
        <f t="shared" si="27"/>
        <v/>
      </c>
      <c r="E381" s="46" t="str">
        <f t="shared" si="28"/>
        <v/>
      </c>
      <c r="F381" s="46" t="str">
        <f t="shared" si="29"/>
        <v/>
      </c>
    </row>
    <row r="382" spans="2:6" ht="6" hidden="1" customHeight="1" x14ac:dyDescent="0.3">
      <c r="B382" t="str">
        <f t="shared" si="25"/>
        <v/>
      </c>
      <c r="C382" s="46" t="str">
        <f t="shared" si="26"/>
        <v/>
      </c>
      <c r="D382" s="46" t="str">
        <f t="shared" si="27"/>
        <v/>
      </c>
      <c r="E382" s="46" t="str">
        <f t="shared" si="28"/>
        <v/>
      </c>
      <c r="F382" s="46" t="str">
        <f t="shared" si="29"/>
        <v/>
      </c>
    </row>
    <row r="383" spans="2:6" ht="6" hidden="1" customHeight="1" x14ac:dyDescent="0.3">
      <c r="B383" t="str">
        <f t="shared" si="25"/>
        <v/>
      </c>
      <c r="C383" s="46" t="str">
        <f t="shared" si="26"/>
        <v/>
      </c>
      <c r="D383" s="46" t="str">
        <f t="shared" si="27"/>
        <v/>
      </c>
      <c r="E383" s="46" t="str">
        <f t="shared" si="28"/>
        <v/>
      </c>
      <c r="F383" s="46" t="str">
        <f t="shared" si="29"/>
        <v/>
      </c>
    </row>
    <row r="384" spans="2:6" ht="6" hidden="1" customHeight="1" x14ac:dyDescent="0.3">
      <c r="B384" t="str">
        <f t="shared" si="25"/>
        <v/>
      </c>
      <c r="C384" s="46" t="str">
        <f t="shared" si="26"/>
        <v/>
      </c>
      <c r="D384" s="46" t="str">
        <f t="shared" si="27"/>
        <v/>
      </c>
      <c r="E384" s="46" t="str">
        <f t="shared" si="28"/>
        <v/>
      </c>
      <c r="F384" s="46" t="str">
        <f t="shared" si="29"/>
        <v/>
      </c>
    </row>
    <row r="385" spans="2:6" ht="6" hidden="1" customHeight="1" x14ac:dyDescent="0.3">
      <c r="B385" t="str">
        <f t="shared" si="25"/>
        <v/>
      </c>
      <c r="C385" s="46" t="str">
        <f t="shared" si="26"/>
        <v/>
      </c>
      <c r="D385" s="46" t="str">
        <f t="shared" si="27"/>
        <v/>
      </c>
      <c r="E385" s="46" t="str">
        <f t="shared" si="28"/>
        <v/>
      </c>
      <c r="F385" s="46" t="str">
        <f t="shared" si="29"/>
        <v/>
      </c>
    </row>
    <row r="386" spans="2:6" ht="6" hidden="1" customHeight="1" x14ac:dyDescent="0.3">
      <c r="B386" t="str">
        <f t="shared" si="25"/>
        <v/>
      </c>
      <c r="C386" s="46" t="str">
        <f t="shared" si="26"/>
        <v/>
      </c>
      <c r="D386" s="46" t="str">
        <f t="shared" si="27"/>
        <v/>
      </c>
      <c r="E386" s="46" t="str">
        <f t="shared" si="28"/>
        <v/>
      </c>
      <c r="F386" s="46" t="str">
        <f t="shared" si="29"/>
        <v/>
      </c>
    </row>
    <row r="387" spans="2:6" ht="6" hidden="1" customHeight="1" x14ac:dyDescent="0.3">
      <c r="B387" t="str">
        <f t="shared" si="25"/>
        <v/>
      </c>
      <c r="C387" s="46" t="str">
        <f t="shared" si="26"/>
        <v/>
      </c>
      <c r="D387" s="46" t="str">
        <f t="shared" si="27"/>
        <v/>
      </c>
      <c r="E387" s="46" t="str">
        <f t="shared" si="28"/>
        <v/>
      </c>
      <c r="F387" s="46" t="str">
        <f t="shared" si="29"/>
        <v/>
      </c>
    </row>
    <row r="388" spans="2:6" ht="6" hidden="1" customHeight="1" x14ac:dyDescent="0.3">
      <c r="B388" t="str">
        <f t="shared" si="25"/>
        <v/>
      </c>
      <c r="C388" s="46" t="str">
        <f t="shared" si="26"/>
        <v/>
      </c>
      <c r="D388" s="46" t="str">
        <f t="shared" si="27"/>
        <v/>
      </c>
      <c r="E388" s="46" t="str">
        <f t="shared" si="28"/>
        <v/>
      </c>
      <c r="F388" s="46" t="str">
        <f t="shared" si="29"/>
        <v/>
      </c>
    </row>
    <row r="389" spans="2:6" ht="6" hidden="1" customHeight="1" x14ac:dyDescent="0.3">
      <c r="B389" t="str">
        <f t="shared" si="25"/>
        <v/>
      </c>
      <c r="C389" s="46" t="str">
        <f t="shared" si="26"/>
        <v/>
      </c>
      <c r="D389" s="46" t="str">
        <f t="shared" si="27"/>
        <v/>
      </c>
      <c r="E389" s="46" t="str">
        <f t="shared" si="28"/>
        <v/>
      </c>
      <c r="F389" s="46" t="str">
        <f t="shared" si="29"/>
        <v/>
      </c>
    </row>
    <row r="390" spans="2:6" ht="6" hidden="1" customHeight="1" x14ac:dyDescent="0.3">
      <c r="B390" t="str">
        <f t="shared" si="25"/>
        <v/>
      </c>
      <c r="C390" s="46" t="str">
        <f t="shared" si="26"/>
        <v/>
      </c>
      <c r="D390" s="46" t="str">
        <f t="shared" si="27"/>
        <v/>
      </c>
      <c r="E390" s="46" t="str">
        <f t="shared" si="28"/>
        <v/>
      </c>
      <c r="F390" s="46" t="str">
        <f t="shared" si="29"/>
        <v/>
      </c>
    </row>
    <row r="391" spans="2:6" ht="6" hidden="1" customHeight="1" x14ac:dyDescent="0.3">
      <c r="B391" t="str">
        <f t="shared" si="25"/>
        <v/>
      </c>
      <c r="C391" s="46" t="str">
        <f t="shared" si="26"/>
        <v/>
      </c>
      <c r="D391" s="46" t="str">
        <f t="shared" si="27"/>
        <v/>
      </c>
      <c r="E391" s="46" t="str">
        <f t="shared" si="28"/>
        <v/>
      </c>
      <c r="F391" s="46" t="str">
        <f t="shared" si="29"/>
        <v/>
      </c>
    </row>
    <row r="392" spans="2:6" ht="6" hidden="1" customHeight="1" x14ac:dyDescent="0.3">
      <c r="B392" t="str">
        <f t="shared" si="25"/>
        <v/>
      </c>
      <c r="C392" s="46" t="str">
        <f t="shared" si="26"/>
        <v/>
      </c>
      <c r="D392" s="46" t="str">
        <f t="shared" si="27"/>
        <v/>
      </c>
      <c r="E392" s="46" t="str">
        <f t="shared" si="28"/>
        <v/>
      </c>
      <c r="F392" s="46" t="str">
        <f t="shared" si="29"/>
        <v/>
      </c>
    </row>
    <row r="393" spans="2:6" ht="6" hidden="1" customHeight="1" x14ac:dyDescent="0.3">
      <c r="B393" t="str">
        <f t="shared" si="25"/>
        <v/>
      </c>
      <c r="C393" s="46" t="str">
        <f t="shared" si="26"/>
        <v/>
      </c>
      <c r="D393" s="46" t="str">
        <f t="shared" si="27"/>
        <v/>
      </c>
      <c r="E393" s="46" t="str">
        <f t="shared" si="28"/>
        <v/>
      </c>
      <c r="F393" s="46" t="str">
        <f t="shared" si="29"/>
        <v/>
      </c>
    </row>
    <row r="394" spans="2:6" ht="6" hidden="1" customHeight="1" x14ac:dyDescent="0.3">
      <c r="B394" t="str">
        <f t="shared" si="25"/>
        <v/>
      </c>
      <c r="C394" s="46" t="str">
        <f t="shared" si="26"/>
        <v/>
      </c>
      <c r="D394" s="46" t="str">
        <f t="shared" si="27"/>
        <v/>
      </c>
      <c r="E394" s="46" t="str">
        <f t="shared" si="28"/>
        <v/>
      </c>
      <c r="F394" s="46" t="str">
        <f t="shared" si="29"/>
        <v/>
      </c>
    </row>
    <row r="395" spans="2:6" ht="6" hidden="1" customHeight="1" x14ac:dyDescent="0.3">
      <c r="B395" t="str">
        <f t="shared" si="25"/>
        <v/>
      </c>
      <c r="C395" s="46" t="str">
        <f t="shared" si="26"/>
        <v/>
      </c>
      <c r="D395" s="46" t="str">
        <f t="shared" si="27"/>
        <v/>
      </c>
      <c r="E395" s="46" t="str">
        <f t="shared" si="28"/>
        <v/>
      </c>
      <c r="F395" s="46" t="str">
        <f t="shared" si="29"/>
        <v/>
      </c>
    </row>
    <row r="396" spans="2:6" ht="6" hidden="1" customHeight="1" x14ac:dyDescent="0.3">
      <c r="B396" t="str">
        <f t="shared" si="25"/>
        <v/>
      </c>
      <c r="C396" s="46" t="str">
        <f t="shared" si="26"/>
        <v/>
      </c>
      <c r="D396" s="46" t="str">
        <f t="shared" si="27"/>
        <v/>
      </c>
      <c r="E396" s="46" t="str">
        <f t="shared" si="28"/>
        <v/>
      </c>
      <c r="F396" s="46" t="str">
        <f t="shared" si="29"/>
        <v/>
      </c>
    </row>
    <row r="397" spans="2:6" ht="6" hidden="1" customHeight="1" x14ac:dyDescent="0.3">
      <c r="B397" t="str">
        <f t="shared" si="25"/>
        <v/>
      </c>
      <c r="C397" s="46" t="str">
        <f t="shared" si="26"/>
        <v/>
      </c>
      <c r="D397" s="46" t="str">
        <f t="shared" si="27"/>
        <v/>
      </c>
      <c r="E397" s="46" t="str">
        <f t="shared" si="28"/>
        <v/>
      </c>
      <c r="F397" s="46" t="str">
        <f t="shared" si="29"/>
        <v/>
      </c>
    </row>
    <row r="398" spans="2:6" ht="6" hidden="1" customHeight="1" x14ac:dyDescent="0.3">
      <c r="B398" t="str">
        <f t="shared" si="25"/>
        <v/>
      </c>
      <c r="C398" s="46" t="str">
        <f t="shared" si="26"/>
        <v/>
      </c>
      <c r="D398" s="46" t="str">
        <f t="shared" si="27"/>
        <v/>
      </c>
      <c r="E398" s="46" t="str">
        <f t="shared" si="28"/>
        <v/>
      </c>
      <c r="F398" s="46" t="str">
        <f t="shared" si="29"/>
        <v/>
      </c>
    </row>
    <row r="399" spans="2:6" ht="6" hidden="1" customHeight="1" x14ac:dyDescent="0.3">
      <c r="B399" t="str">
        <f t="shared" si="25"/>
        <v/>
      </c>
      <c r="C399" s="46" t="str">
        <f t="shared" si="26"/>
        <v/>
      </c>
      <c r="D399" s="46" t="str">
        <f t="shared" si="27"/>
        <v/>
      </c>
      <c r="E399" s="46" t="str">
        <f t="shared" si="28"/>
        <v/>
      </c>
      <c r="F399" s="46" t="str">
        <f t="shared" si="29"/>
        <v/>
      </c>
    </row>
    <row r="400" spans="2:6" ht="6" hidden="1" customHeight="1" x14ac:dyDescent="0.3">
      <c r="B400" t="str">
        <f t="shared" si="25"/>
        <v/>
      </c>
      <c r="C400" s="46" t="str">
        <f t="shared" si="26"/>
        <v/>
      </c>
      <c r="D400" s="46" t="str">
        <f t="shared" si="27"/>
        <v/>
      </c>
      <c r="E400" s="46" t="str">
        <f t="shared" si="28"/>
        <v/>
      </c>
      <c r="F400" s="46" t="str">
        <f t="shared" si="29"/>
        <v/>
      </c>
    </row>
    <row r="401" spans="2:6" ht="6" hidden="1" customHeight="1" x14ac:dyDescent="0.3">
      <c r="B401" t="str">
        <f t="shared" si="25"/>
        <v/>
      </c>
      <c r="C401" s="46" t="str">
        <f t="shared" si="26"/>
        <v/>
      </c>
      <c r="D401" s="46" t="str">
        <f t="shared" si="27"/>
        <v/>
      </c>
      <c r="E401" s="46" t="str">
        <f t="shared" si="28"/>
        <v/>
      </c>
      <c r="F401" s="46" t="str">
        <f t="shared" si="29"/>
        <v/>
      </c>
    </row>
    <row r="402" spans="2:6" ht="6" hidden="1" customHeight="1" x14ac:dyDescent="0.3">
      <c r="B402" t="str">
        <f t="shared" si="25"/>
        <v/>
      </c>
      <c r="C402" s="46" t="str">
        <f t="shared" si="26"/>
        <v/>
      </c>
      <c r="D402" s="46" t="str">
        <f t="shared" si="27"/>
        <v/>
      </c>
      <c r="E402" s="46" t="str">
        <f t="shared" si="28"/>
        <v/>
      </c>
      <c r="F402" s="46" t="str">
        <f t="shared" si="29"/>
        <v/>
      </c>
    </row>
    <row r="403" spans="2:6" ht="6" hidden="1" customHeight="1" x14ac:dyDescent="0.3">
      <c r="B403" t="str">
        <f t="shared" si="25"/>
        <v/>
      </c>
      <c r="C403" s="46" t="str">
        <f t="shared" si="26"/>
        <v/>
      </c>
      <c r="D403" s="46" t="str">
        <f t="shared" si="27"/>
        <v/>
      </c>
      <c r="E403" s="46" t="str">
        <f t="shared" si="28"/>
        <v/>
      </c>
      <c r="F403" s="46" t="str">
        <f t="shared" si="29"/>
        <v/>
      </c>
    </row>
    <row r="404" spans="2:6" ht="6" hidden="1" customHeight="1" x14ac:dyDescent="0.3">
      <c r="B404" t="str">
        <f t="shared" si="25"/>
        <v/>
      </c>
      <c r="C404" s="46" t="str">
        <f t="shared" si="26"/>
        <v/>
      </c>
      <c r="D404" s="46" t="str">
        <f t="shared" si="27"/>
        <v/>
      </c>
      <c r="E404" s="46" t="str">
        <f t="shared" si="28"/>
        <v/>
      </c>
      <c r="F404" s="46" t="str">
        <f t="shared" si="29"/>
        <v/>
      </c>
    </row>
    <row r="405" spans="2:6" ht="6" hidden="1" customHeight="1" x14ac:dyDescent="0.3">
      <c r="B405" t="str">
        <f t="shared" ref="B405:B468" si="30">IF(B404&lt;$C$14,B404+1,"")</f>
        <v/>
      </c>
      <c r="C405" s="46" t="str">
        <f t="shared" ref="C405:C468" si="31">IF(COUNT(B405)=1,F404,"")</f>
        <v/>
      </c>
      <c r="D405" s="46" t="str">
        <f t="shared" ref="D405:D468" si="32">IF(COUNT(B405)=1,C405*$C$11,"")</f>
        <v/>
      </c>
      <c r="E405" s="46" t="str">
        <f t="shared" ref="E405:E468" si="33">IF(COUNT(B405)=1,$C$15,"")</f>
        <v/>
      </c>
      <c r="F405" s="46" t="str">
        <f t="shared" ref="F405:F468" si="34">IF(COUNT(B405)=1,C405+D405-E405,"")</f>
        <v/>
      </c>
    </row>
    <row r="406" spans="2:6" ht="6" hidden="1" customHeight="1" x14ac:dyDescent="0.3">
      <c r="B406" t="str">
        <f t="shared" si="30"/>
        <v/>
      </c>
      <c r="C406" s="46" t="str">
        <f t="shared" si="31"/>
        <v/>
      </c>
      <c r="D406" s="46" t="str">
        <f t="shared" si="32"/>
        <v/>
      </c>
      <c r="E406" s="46" t="str">
        <f t="shared" si="33"/>
        <v/>
      </c>
      <c r="F406" s="46" t="str">
        <f t="shared" si="34"/>
        <v/>
      </c>
    </row>
    <row r="407" spans="2:6" ht="6" hidden="1" customHeight="1" x14ac:dyDescent="0.3">
      <c r="B407" t="str">
        <f t="shared" si="30"/>
        <v/>
      </c>
      <c r="C407" s="46" t="str">
        <f t="shared" si="31"/>
        <v/>
      </c>
      <c r="D407" s="46" t="str">
        <f t="shared" si="32"/>
        <v/>
      </c>
      <c r="E407" s="46" t="str">
        <f t="shared" si="33"/>
        <v/>
      </c>
      <c r="F407" s="46" t="str">
        <f t="shared" si="34"/>
        <v/>
      </c>
    </row>
    <row r="408" spans="2:6" ht="6" hidden="1" customHeight="1" x14ac:dyDescent="0.3">
      <c r="B408" t="str">
        <f t="shared" si="30"/>
        <v/>
      </c>
      <c r="C408" s="46" t="str">
        <f t="shared" si="31"/>
        <v/>
      </c>
      <c r="D408" s="46" t="str">
        <f t="shared" si="32"/>
        <v/>
      </c>
      <c r="E408" s="46" t="str">
        <f t="shared" si="33"/>
        <v/>
      </c>
      <c r="F408" s="46" t="str">
        <f t="shared" si="34"/>
        <v/>
      </c>
    </row>
    <row r="409" spans="2:6" ht="6" hidden="1" customHeight="1" x14ac:dyDescent="0.3">
      <c r="B409" t="str">
        <f t="shared" si="30"/>
        <v/>
      </c>
      <c r="C409" s="46" t="str">
        <f t="shared" si="31"/>
        <v/>
      </c>
      <c r="D409" s="46" t="str">
        <f t="shared" si="32"/>
        <v/>
      </c>
      <c r="E409" s="46" t="str">
        <f t="shared" si="33"/>
        <v/>
      </c>
      <c r="F409" s="46" t="str">
        <f t="shared" si="34"/>
        <v/>
      </c>
    </row>
    <row r="410" spans="2:6" ht="6" hidden="1" customHeight="1" x14ac:dyDescent="0.3">
      <c r="B410" t="str">
        <f t="shared" si="30"/>
        <v/>
      </c>
      <c r="C410" s="46" t="str">
        <f t="shared" si="31"/>
        <v/>
      </c>
      <c r="D410" s="46" t="str">
        <f t="shared" si="32"/>
        <v/>
      </c>
      <c r="E410" s="46" t="str">
        <f t="shared" si="33"/>
        <v/>
      </c>
      <c r="F410" s="46" t="str">
        <f t="shared" si="34"/>
        <v/>
      </c>
    </row>
    <row r="411" spans="2:6" ht="6" hidden="1" customHeight="1" x14ac:dyDescent="0.3">
      <c r="B411" t="str">
        <f t="shared" si="30"/>
        <v/>
      </c>
      <c r="C411" s="46" t="str">
        <f t="shared" si="31"/>
        <v/>
      </c>
      <c r="D411" s="46" t="str">
        <f t="shared" si="32"/>
        <v/>
      </c>
      <c r="E411" s="46" t="str">
        <f t="shared" si="33"/>
        <v/>
      </c>
      <c r="F411" s="46" t="str">
        <f t="shared" si="34"/>
        <v/>
      </c>
    </row>
    <row r="412" spans="2:6" ht="6" hidden="1" customHeight="1" x14ac:dyDescent="0.3">
      <c r="B412" t="str">
        <f t="shared" si="30"/>
        <v/>
      </c>
      <c r="C412" s="46" t="str">
        <f t="shared" si="31"/>
        <v/>
      </c>
      <c r="D412" s="46" t="str">
        <f t="shared" si="32"/>
        <v/>
      </c>
      <c r="E412" s="46" t="str">
        <f t="shared" si="33"/>
        <v/>
      </c>
      <c r="F412" s="46" t="str">
        <f t="shared" si="34"/>
        <v/>
      </c>
    </row>
    <row r="413" spans="2:6" ht="6" hidden="1" customHeight="1" x14ac:dyDescent="0.3">
      <c r="B413" t="str">
        <f t="shared" si="30"/>
        <v/>
      </c>
      <c r="C413" s="46" t="str">
        <f t="shared" si="31"/>
        <v/>
      </c>
      <c r="D413" s="46" t="str">
        <f t="shared" si="32"/>
        <v/>
      </c>
      <c r="E413" s="46" t="str">
        <f t="shared" si="33"/>
        <v/>
      </c>
      <c r="F413" s="46" t="str">
        <f t="shared" si="34"/>
        <v/>
      </c>
    </row>
    <row r="414" spans="2:6" ht="6" hidden="1" customHeight="1" x14ac:dyDescent="0.3">
      <c r="B414" t="str">
        <f t="shared" si="30"/>
        <v/>
      </c>
      <c r="C414" s="46" t="str">
        <f t="shared" si="31"/>
        <v/>
      </c>
      <c r="D414" s="46" t="str">
        <f t="shared" si="32"/>
        <v/>
      </c>
      <c r="E414" s="46" t="str">
        <f t="shared" si="33"/>
        <v/>
      </c>
      <c r="F414" s="46" t="str">
        <f t="shared" si="34"/>
        <v/>
      </c>
    </row>
    <row r="415" spans="2:6" ht="6" hidden="1" customHeight="1" x14ac:dyDescent="0.3">
      <c r="B415" t="str">
        <f t="shared" si="30"/>
        <v/>
      </c>
      <c r="C415" s="46" t="str">
        <f t="shared" si="31"/>
        <v/>
      </c>
      <c r="D415" s="46" t="str">
        <f t="shared" si="32"/>
        <v/>
      </c>
      <c r="E415" s="46" t="str">
        <f t="shared" si="33"/>
        <v/>
      </c>
      <c r="F415" s="46" t="str">
        <f t="shared" si="34"/>
        <v/>
      </c>
    </row>
    <row r="416" spans="2:6" ht="6" hidden="1" customHeight="1" x14ac:dyDescent="0.3">
      <c r="B416" t="str">
        <f t="shared" si="30"/>
        <v/>
      </c>
      <c r="C416" s="46" t="str">
        <f t="shared" si="31"/>
        <v/>
      </c>
      <c r="D416" s="46" t="str">
        <f t="shared" si="32"/>
        <v/>
      </c>
      <c r="E416" s="46" t="str">
        <f t="shared" si="33"/>
        <v/>
      </c>
      <c r="F416" s="46" t="str">
        <f t="shared" si="34"/>
        <v/>
      </c>
    </row>
    <row r="417" spans="2:6" ht="6" hidden="1" customHeight="1" x14ac:dyDescent="0.3">
      <c r="B417" t="str">
        <f t="shared" si="30"/>
        <v/>
      </c>
      <c r="C417" s="46" t="str">
        <f t="shared" si="31"/>
        <v/>
      </c>
      <c r="D417" s="46" t="str">
        <f t="shared" si="32"/>
        <v/>
      </c>
      <c r="E417" s="46" t="str">
        <f t="shared" si="33"/>
        <v/>
      </c>
      <c r="F417" s="46" t="str">
        <f t="shared" si="34"/>
        <v/>
      </c>
    </row>
    <row r="418" spans="2:6" ht="6" hidden="1" customHeight="1" x14ac:dyDescent="0.3">
      <c r="B418" t="str">
        <f t="shared" si="30"/>
        <v/>
      </c>
      <c r="C418" s="46" t="str">
        <f t="shared" si="31"/>
        <v/>
      </c>
      <c r="D418" s="46" t="str">
        <f t="shared" si="32"/>
        <v/>
      </c>
      <c r="E418" s="46" t="str">
        <f t="shared" si="33"/>
        <v/>
      </c>
      <c r="F418" s="46" t="str">
        <f t="shared" si="34"/>
        <v/>
      </c>
    </row>
    <row r="419" spans="2:6" ht="6" hidden="1" customHeight="1" x14ac:dyDescent="0.3">
      <c r="B419" t="str">
        <f t="shared" si="30"/>
        <v/>
      </c>
      <c r="C419" s="46" t="str">
        <f t="shared" si="31"/>
        <v/>
      </c>
      <c r="D419" s="46" t="str">
        <f t="shared" si="32"/>
        <v/>
      </c>
      <c r="E419" s="46" t="str">
        <f t="shared" si="33"/>
        <v/>
      </c>
      <c r="F419" s="46" t="str">
        <f t="shared" si="34"/>
        <v/>
      </c>
    </row>
    <row r="420" spans="2:6" ht="6" hidden="1" customHeight="1" x14ac:dyDescent="0.3">
      <c r="B420" t="str">
        <f t="shared" si="30"/>
        <v/>
      </c>
      <c r="C420" s="46" t="str">
        <f t="shared" si="31"/>
        <v/>
      </c>
      <c r="D420" s="46" t="str">
        <f t="shared" si="32"/>
        <v/>
      </c>
      <c r="E420" s="46" t="str">
        <f t="shared" si="33"/>
        <v/>
      </c>
      <c r="F420" s="46" t="str">
        <f t="shared" si="34"/>
        <v/>
      </c>
    </row>
    <row r="421" spans="2:6" ht="6" hidden="1" customHeight="1" x14ac:dyDescent="0.3">
      <c r="B421" t="str">
        <f t="shared" si="30"/>
        <v/>
      </c>
      <c r="C421" s="46" t="str">
        <f t="shared" si="31"/>
        <v/>
      </c>
      <c r="D421" s="46" t="str">
        <f t="shared" si="32"/>
        <v/>
      </c>
      <c r="E421" s="46" t="str">
        <f t="shared" si="33"/>
        <v/>
      </c>
      <c r="F421" s="46" t="str">
        <f t="shared" si="34"/>
        <v/>
      </c>
    </row>
    <row r="422" spans="2:6" ht="6" hidden="1" customHeight="1" x14ac:dyDescent="0.3">
      <c r="B422" t="str">
        <f t="shared" si="30"/>
        <v/>
      </c>
      <c r="C422" s="46" t="str">
        <f t="shared" si="31"/>
        <v/>
      </c>
      <c r="D422" s="46" t="str">
        <f t="shared" si="32"/>
        <v/>
      </c>
      <c r="E422" s="46" t="str">
        <f t="shared" si="33"/>
        <v/>
      </c>
      <c r="F422" s="46" t="str">
        <f t="shared" si="34"/>
        <v/>
      </c>
    </row>
    <row r="423" spans="2:6" ht="6" hidden="1" customHeight="1" x14ac:dyDescent="0.3">
      <c r="B423" t="str">
        <f t="shared" si="30"/>
        <v/>
      </c>
      <c r="C423" s="46" t="str">
        <f t="shared" si="31"/>
        <v/>
      </c>
      <c r="D423" s="46" t="str">
        <f t="shared" si="32"/>
        <v/>
      </c>
      <c r="E423" s="46" t="str">
        <f t="shared" si="33"/>
        <v/>
      </c>
      <c r="F423" s="46" t="str">
        <f t="shared" si="34"/>
        <v/>
      </c>
    </row>
    <row r="424" spans="2:6" ht="6" hidden="1" customHeight="1" x14ac:dyDescent="0.3">
      <c r="B424" t="str">
        <f t="shared" si="30"/>
        <v/>
      </c>
      <c r="C424" s="46" t="str">
        <f t="shared" si="31"/>
        <v/>
      </c>
      <c r="D424" s="46" t="str">
        <f t="shared" si="32"/>
        <v/>
      </c>
      <c r="E424" s="46" t="str">
        <f t="shared" si="33"/>
        <v/>
      </c>
      <c r="F424" s="46" t="str">
        <f t="shared" si="34"/>
        <v/>
      </c>
    </row>
    <row r="425" spans="2:6" ht="6" hidden="1" customHeight="1" x14ac:dyDescent="0.3">
      <c r="B425" t="str">
        <f t="shared" si="30"/>
        <v/>
      </c>
      <c r="C425" s="46" t="str">
        <f t="shared" si="31"/>
        <v/>
      </c>
      <c r="D425" s="46" t="str">
        <f t="shared" si="32"/>
        <v/>
      </c>
      <c r="E425" s="46" t="str">
        <f t="shared" si="33"/>
        <v/>
      </c>
      <c r="F425" s="46" t="str">
        <f t="shared" si="34"/>
        <v/>
      </c>
    </row>
    <row r="426" spans="2:6" ht="6" hidden="1" customHeight="1" x14ac:dyDescent="0.3">
      <c r="B426" t="str">
        <f t="shared" si="30"/>
        <v/>
      </c>
      <c r="C426" s="46" t="str">
        <f t="shared" si="31"/>
        <v/>
      </c>
      <c r="D426" s="46" t="str">
        <f t="shared" si="32"/>
        <v/>
      </c>
      <c r="E426" s="46" t="str">
        <f t="shared" si="33"/>
        <v/>
      </c>
      <c r="F426" s="46" t="str">
        <f t="shared" si="34"/>
        <v/>
      </c>
    </row>
    <row r="427" spans="2:6" ht="6" hidden="1" customHeight="1" x14ac:dyDescent="0.3">
      <c r="B427" t="str">
        <f t="shared" si="30"/>
        <v/>
      </c>
      <c r="C427" s="46" t="str">
        <f t="shared" si="31"/>
        <v/>
      </c>
      <c r="D427" s="46" t="str">
        <f t="shared" si="32"/>
        <v/>
      </c>
      <c r="E427" s="46" t="str">
        <f t="shared" si="33"/>
        <v/>
      </c>
      <c r="F427" s="46" t="str">
        <f t="shared" si="34"/>
        <v/>
      </c>
    </row>
    <row r="428" spans="2:6" ht="6" hidden="1" customHeight="1" x14ac:dyDescent="0.3">
      <c r="B428" t="str">
        <f t="shared" si="30"/>
        <v/>
      </c>
      <c r="C428" s="46" t="str">
        <f t="shared" si="31"/>
        <v/>
      </c>
      <c r="D428" s="46" t="str">
        <f t="shared" si="32"/>
        <v/>
      </c>
      <c r="E428" s="46" t="str">
        <f t="shared" si="33"/>
        <v/>
      </c>
      <c r="F428" s="46" t="str">
        <f t="shared" si="34"/>
        <v/>
      </c>
    </row>
    <row r="429" spans="2:6" ht="6" hidden="1" customHeight="1" x14ac:dyDescent="0.3">
      <c r="B429" t="str">
        <f t="shared" si="30"/>
        <v/>
      </c>
      <c r="C429" s="46" t="str">
        <f t="shared" si="31"/>
        <v/>
      </c>
      <c r="D429" s="46" t="str">
        <f t="shared" si="32"/>
        <v/>
      </c>
      <c r="E429" s="46" t="str">
        <f t="shared" si="33"/>
        <v/>
      </c>
      <c r="F429" s="46" t="str">
        <f t="shared" si="34"/>
        <v/>
      </c>
    </row>
    <row r="430" spans="2:6" ht="6" hidden="1" customHeight="1" x14ac:dyDescent="0.3">
      <c r="B430" t="str">
        <f t="shared" si="30"/>
        <v/>
      </c>
      <c r="C430" s="46" t="str">
        <f t="shared" si="31"/>
        <v/>
      </c>
      <c r="D430" s="46" t="str">
        <f t="shared" si="32"/>
        <v/>
      </c>
      <c r="E430" s="46" t="str">
        <f t="shared" si="33"/>
        <v/>
      </c>
      <c r="F430" s="46" t="str">
        <f t="shared" si="34"/>
        <v/>
      </c>
    </row>
    <row r="431" spans="2:6" ht="6" hidden="1" customHeight="1" x14ac:dyDescent="0.3">
      <c r="B431" t="str">
        <f t="shared" si="30"/>
        <v/>
      </c>
      <c r="C431" s="46" t="str">
        <f t="shared" si="31"/>
        <v/>
      </c>
      <c r="D431" s="46" t="str">
        <f t="shared" si="32"/>
        <v/>
      </c>
      <c r="E431" s="46" t="str">
        <f t="shared" si="33"/>
        <v/>
      </c>
      <c r="F431" s="46" t="str">
        <f t="shared" si="34"/>
        <v/>
      </c>
    </row>
    <row r="432" spans="2:6" ht="6" hidden="1" customHeight="1" x14ac:dyDescent="0.3">
      <c r="B432" t="str">
        <f t="shared" si="30"/>
        <v/>
      </c>
      <c r="C432" s="46" t="str">
        <f t="shared" si="31"/>
        <v/>
      </c>
      <c r="D432" s="46" t="str">
        <f t="shared" si="32"/>
        <v/>
      </c>
      <c r="E432" s="46" t="str">
        <f t="shared" si="33"/>
        <v/>
      </c>
      <c r="F432" s="46" t="str">
        <f t="shared" si="34"/>
        <v/>
      </c>
    </row>
    <row r="433" spans="2:6" ht="6" hidden="1" customHeight="1" x14ac:dyDescent="0.3">
      <c r="B433" t="str">
        <f t="shared" si="30"/>
        <v/>
      </c>
      <c r="C433" s="46" t="str">
        <f t="shared" si="31"/>
        <v/>
      </c>
      <c r="D433" s="46" t="str">
        <f t="shared" si="32"/>
        <v/>
      </c>
      <c r="E433" s="46" t="str">
        <f t="shared" si="33"/>
        <v/>
      </c>
      <c r="F433" s="46" t="str">
        <f t="shared" si="34"/>
        <v/>
      </c>
    </row>
    <row r="434" spans="2:6" ht="6" hidden="1" customHeight="1" x14ac:dyDescent="0.3">
      <c r="B434" t="str">
        <f t="shared" si="30"/>
        <v/>
      </c>
      <c r="C434" s="46" t="str">
        <f t="shared" si="31"/>
        <v/>
      </c>
      <c r="D434" s="46" t="str">
        <f t="shared" si="32"/>
        <v/>
      </c>
      <c r="E434" s="46" t="str">
        <f t="shared" si="33"/>
        <v/>
      </c>
      <c r="F434" s="46" t="str">
        <f t="shared" si="34"/>
        <v/>
      </c>
    </row>
    <row r="435" spans="2:6" ht="6" hidden="1" customHeight="1" x14ac:dyDescent="0.3">
      <c r="B435" t="str">
        <f t="shared" si="30"/>
        <v/>
      </c>
      <c r="C435" s="46" t="str">
        <f t="shared" si="31"/>
        <v/>
      </c>
      <c r="D435" s="46" t="str">
        <f t="shared" si="32"/>
        <v/>
      </c>
      <c r="E435" s="46" t="str">
        <f t="shared" si="33"/>
        <v/>
      </c>
      <c r="F435" s="46" t="str">
        <f t="shared" si="34"/>
        <v/>
      </c>
    </row>
    <row r="436" spans="2:6" ht="6" hidden="1" customHeight="1" x14ac:dyDescent="0.3">
      <c r="B436" t="str">
        <f t="shared" si="30"/>
        <v/>
      </c>
      <c r="C436" s="46" t="str">
        <f t="shared" si="31"/>
        <v/>
      </c>
      <c r="D436" s="46" t="str">
        <f t="shared" si="32"/>
        <v/>
      </c>
      <c r="E436" s="46" t="str">
        <f t="shared" si="33"/>
        <v/>
      </c>
      <c r="F436" s="46" t="str">
        <f t="shared" si="34"/>
        <v/>
      </c>
    </row>
    <row r="437" spans="2:6" ht="6" hidden="1" customHeight="1" x14ac:dyDescent="0.3">
      <c r="B437" t="str">
        <f t="shared" si="30"/>
        <v/>
      </c>
      <c r="C437" s="46" t="str">
        <f t="shared" si="31"/>
        <v/>
      </c>
      <c r="D437" s="46" t="str">
        <f t="shared" si="32"/>
        <v/>
      </c>
      <c r="E437" s="46" t="str">
        <f t="shared" si="33"/>
        <v/>
      </c>
      <c r="F437" s="46" t="str">
        <f t="shared" si="34"/>
        <v/>
      </c>
    </row>
    <row r="438" spans="2:6" ht="6" hidden="1" customHeight="1" x14ac:dyDescent="0.3">
      <c r="B438" t="str">
        <f t="shared" si="30"/>
        <v/>
      </c>
      <c r="C438" s="46" t="str">
        <f t="shared" si="31"/>
        <v/>
      </c>
      <c r="D438" s="46" t="str">
        <f t="shared" si="32"/>
        <v/>
      </c>
      <c r="E438" s="46" t="str">
        <f t="shared" si="33"/>
        <v/>
      </c>
      <c r="F438" s="46" t="str">
        <f t="shared" si="34"/>
        <v/>
      </c>
    </row>
    <row r="439" spans="2:6" ht="6" hidden="1" customHeight="1" x14ac:dyDescent="0.3">
      <c r="B439" t="str">
        <f t="shared" si="30"/>
        <v/>
      </c>
      <c r="C439" s="46" t="str">
        <f t="shared" si="31"/>
        <v/>
      </c>
      <c r="D439" s="46" t="str">
        <f t="shared" si="32"/>
        <v/>
      </c>
      <c r="E439" s="46" t="str">
        <f t="shared" si="33"/>
        <v/>
      </c>
      <c r="F439" s="46" t="str">
        <f t="shared" si="34"/>
        <v/>
      </c>
    </row>
    <row r="440" spans="2:6" ht="6" hidden="1" customHeight="1" x14ac:dyDescent="0.3">
      <c r="B440" t="str">
        <f t="shared" si="30"/>
        <v/>
      </c>
      <c r="C440" s="46" t="str">
        <f t="shared" si="31"/>
        <v/>
      </c>
      <c r="D440" s="46" t="str">
        <f t="shared" si="32"/>
        <v/>
      </c>
      <c r="E440" s="46" t="str">
        <f t="shared" si="33"/>
        <v/>
      </c>
      <c r="F440" s="46" t="str">
        <f t="shared" si="34"/>
        <v/>
      </c>
    </row>
    <row r="441" spans="2:6" ht="6" hidden="1" customHeight="1" x14ac:dyDescent="0.3">
      <c r="B441" t="str">
        <f t="shared" si="30"/>
        <v/>
      </c>
      <c r="C441" s="46" t="str">
        <f t="shared" si="31"/>
        <v/>
      </c>
      <c r="D441" s="46" t="str">
        <f t="shared" si="32"/>
        <v/>
      </c>
      <c r="E441" s="46" t="str">
        <f t="shared" si="33"/>
        <v/>
      </c>
      <c r="F441" s="46" t="str">
        <f t="shared" si="34"/>
        <v/>
      </c>
    </row>
    <row r="442" spans="2:6" ht="6" hidden="1" customHeight="1" x14ac:dyDescent="0.3">
      <c r="B442" t="str">
        <f t="shared" si="30"/>
        <v/>
      </c>
      <c r="C442" s="46" t="str">
        <f t="shared" si="31"/>
        <v/>
      </c>
      <c r="D442" s="46" t="str">
        <f t="shared" si="32"/>
        <v/>
      </c>
      <c r="E442" s="46" t="str">
        <f t="shared" si="33"/>
        <v/>
      </c>
      <c r="F442" s="46" t="str">
        <f t="shared" si="34"/>
        <v/>
      </c>
    </row>
    <row r="443" spans="2:6" ht="6" hidden="1" customHeight="1" x14ac:dyDescent="0.3">
      <c r="B443" t="str">
        <f t="shared" si="30"/>
        <v/>
      </c>
      <c r="C443" s="46" t="str">
        <f t="shared" si="31"/>
        <v/>
      </c>
      <c r="D443" s="46" t="str">
        <f t="shared" si="32"/>
        <v/>
      </c>
      <c r="E443" s="46" t="str">
        <f t="shared" si="33"/>
        <v/>
      </c>
      <c r="F443" s="46" t="str">
        <f t="shared" si="34"/>
        <v/>
      </c>
    </row>
    <row r="444" spans="2:6" ht="6" hidden="1" customHeight="1" x14ac:dyDescent="0.3">
      <c r="B444" t="str">
        <f t="shared" si="30"/>
        <v/>
      </c>
      <c r="C444" s="46" t="str">
        <f t="shared" si="31"/>
        <v/>
      </c>
      <c r="D444" s="46" t="str">
        <f t="shared" si="32"/>
        <v/>
      </c>
      <c r="E444" s="46" t="str">
        <f t="shared" si="33"/>
        <v/>
      </c>
      <c r="F444" s="46" t="str">
        <f t="shared" si="34"/>
        <v/>
      </c>
    </row>
    <row r="445" spans="2:6" ht="6" hidden="1" customHeight="1" x14ac:dyDescent="0.3">
      <c r="B445" t="str">
        <f t="shared" si="30"/>
        <v/>
      </c>
      <c r="C445" s="46" t="str">
        <f t="shared" si="31"/>
        <v/>
      </c>
      <c r="D445" s="46" t="str">
        <f t="shared" si="32"/>
        <v/>
      </c>
      <c r="E445" s="46" t="str">
        <f t="shared" si="33"/>
        <v/>
      </c>
      <c r="F445" s="46" t="str">
        <f t="shared" si="34"/>
        <v/>
      </c>
    </row>
    <row r="446" spans="2:6" ht="6" hidden="1" customHeight="1" x14ac:dyDescent="0.3">
      <c r="B446" t="str">
        <f t="shared" si="30"/>
        <v/>
      </c>
      <c r="C446" s="46" t="str">
        <f t="shared" si="31"/>
        <v/>
      </c>
      <c r="D446" s="46" t="str">
        <f t="shared" si="32"/>
        <v/>
      </c>
      <c r="E446" s="46" t="str">
        <f t="shared" si="33"/>
        <v/>
      </c>
      <c r="F446" s="46" t="str">
        <f t="shared" si="34"/>
        <v/>
      </c>
    </row>
    <row r="447" spans="2:6" ht="6" hidden="1" customHeight="1" x14ac:dyDescent="0.3">
      <c r="B447" t="str">
        <f t="shared" si="30"/>
        <v/>
      </c>
      <c r="C447" s="46" t="str">
        <f t="shared" si="31"/>
        <v/>
      </c>
      <c r="D447" s="46" t="str">
        <f t="shared" si="32"/>
        <v/>
      </c>
      <c r="E447" s="46" t="str">
        <f t="shared" si="33"/>
        <v/>
      </c>
      <c r="F447" s="46" t="str">
        <f t="shared" si="34"/>
        <v/>
      </c>
    </row>
    <row r="448" spans="2:6" ht="6" hidden="1" customHeight="1" x14ac:dyDescent="0.3">
      <c r="B448" t="str">
        <f t="shared" si="30"/>
        <v/>
      </c>
      <c r="C448" s="46" t="str">
        <f t="shared" si="31"/>
        <v/>
      </c>
      <c r="D448" s="46" t="str">
        <f t="shared" si="32"/>
        <v/>
      </c>
      <c r="E448" s="46" t="str">
        <f t="shared" si="33"/>
        <v/>
      </c>
      <c r="F448" s="46" t="str">
        <f t="shared" si="34"/>
        <v/>
      </c>
    </row>
    <row r="449" spans="2:6" ht="6" hidden="1" customHeight="1" x14ac:dyDescent="0.3">
      <c r="B449" t="str">
        <f t="shared" si="30"/>
        <v/>
      </c>
      <c r="C449" s="46" t="str">
        <f t="shared" si="31"/>
        <v/>
      </c>
      <c r="D449" s="46" t="str">
        <f t="shared" si="32"/>
        <v/>
      </c>
      <c r="E449" s="46" t="str">
        <f t="shared" si="33"/>
        <v/>
      </c>
      <c r="F449" s="46" t="str">
        <f t="shared" si="34"/>
        <v/>
      </c>
    </row>
    <row r="450" spans="2:6" ht="6" hidden="1" customHeight="1" x14ac:dyDescent="0.3">
      <c r="B450" t="str">
        <f t="shared" si="30"/>
        <v/>
      </c>
      <c r="C450" s="46" t="str">
        <f t="shared" si="31"/>
        <v/>
      </c>
      <c r="D450" s="46" t="str">
        <f t="shared" si="32"/>
        <v/>
      </c>
      <c r="E450" s="46" t="str">
        <f t="shared" si="33"/>
        <v/>
      </c>
      <c r="F450" s="46" t="str">
        <f t="shared" si="34"/>
        <v/>
      </c>
    </row>
    <row r="451" spans="2:6" ht="6" hidden="1" customHeight="1" x14ac:dyDescent="0.3">
      <c r="B451" t="str">
        <f t="shared" si="30"/>
        <v/>
      </c>
      <c r="C451" s="46" t="str">
        <f t="shared" si="31"/>
        <v/>
      </c>
      <c r="D451" s="46" t="str">
        <f t="shared" si="32"/>
        <v/>
      </c>
      <c r="E451" s="46" t="str">
        <f t="shared" si="33"/>
        <v/>
      </c>
      <c r="F451" s="46" t="str">
        <f t="shared" si="34"/>
        <v/>
      </c>
    </row>
    <row r="452" spans="2:6" ht="6" hidden="1" customHeight="1" x14ac:dyDescent="0.3">
      <c r="B452" t="str">
        <f t="shared" si="30"/>
        <v/>
      </c>
      <c r="C452" s="46" t="str">
        <f t="shared" si="31"/>
        <v/>
      </c>
      <c r="D452" s="46" t="str">
        <f t="shared" si="32"/>
        <v/>
      </c>
      <c r="E452" s="46" t="str">
        <f t="shared" si="33"/>
        <v/>
      </c>
      <c r="F452" s="46" t="str">
        <f t="shared" si="34"/>
        <v/>
      </c>
    </row>
    <row r="453" spans="2:6" ht="6" hidden="1" customHeight="1" x14ac:dyDescent="0.3">
      <c r="B453" t="str">
        <f t="shared" si="30"/>
        <v/>
      </c>
      <c r="C453" s="46" t="str">
        <f t="shared" si="31"/>
        <v/>
      </c>
      <c r="D453" s="46" t="str">
        <f t="shared" si="32"/>
        <v/>
      </c>
      <c r="E453" s="46" t="str">
        <f t="shared" si="33"/>
        <v/>
      </c>
      <c r="F453" s="46" t="str">
        <f t="shared" si="34"/>
        <v/>
      </c>
    </row>
    <row r="454" spans="2:6" ht="6" hidden="1" customHeight="1" x14ac:dyDescent="0.3">
      <c r="B454" t="str">
        <f t="shared" si="30"/>
        <v/>
      </c>
      <c r="C454" s="46" t="str">
        <f t="shared" si="31"/>
        <v/>
      </c>
      <c r="D454" s="46" t="str">
        <f t="shared" si="32"/>
        <v/>
      </c>
      <c r="E454" s="46" t="str">
        <f t="shared" si="33"/>
        <v/>
      </c>
      <c r="F454" s="46" t="str">
        <f t="shared" si="34"/>
        <v/>
      </c>
    </row>
    <row r="455" spans="2:6" ht="6" hidden="1" customHeight="1" x14ac:dyDescent="0.3">
      <c r="B455" t="str">
        <f t="shared" si="30"/>
        <v/>
      </c>
      <c r="C455" s="46" t="str">
        <f t="shared" si="31"/>
        <v/>
      </c>
      <c r="D455" s="46" t="str">
        <f t="shared" si="32"/>
        <v/>
      </c>
      <c r="E455" s="46" t="str">
        <f t="shared" si="33"/>
        <v/>
      </c>
      <c r="F455" s="46" t="str">
        <f t="shared" si="34"/>
        <v/>
      </c>
    </row>
    <row r="456" spans="2:6" ht="6" hidden="1" customHeight="1" x14ac:dyDescent="0.3">
      <c r="B456" t="str">
        <f t="shared" si="30"/>
        <v/>
      </c>
      <c r="C456" s="46" t="str">
        <f t="shared" si="31"/>
        <v/>
      </c>
      <c r="D456" s="46" t="str">
        <f t="shared" si="32"/>
        <v/>
      </c>
      <c r="E456" s="46" t="str">
        <f t="shared" si="33"/>
        <v/>
      </c>
      <c r="F456" s="46" t="str">
        <f t="shared" si="34"/>
        <v/>
      </c>
    </row>
    <row r="457" spans="2:6" ht="6" hidden="1" customHeight="1" x14ac:dyDescent="0.3">
      <c r="B457" t="str">
        <f t="shared" si="30"/>
        <v/>
      </c>
      <c r="C457" s="46" t="str">
        <f t="shared" si="31"/>
        <v/>
      </c>
      <c r="D457" s="46" t="str">
        <f t="shared" si="32"/>
        <v/>
      </c>
      <c r="E457" s="46" t="str">
        <f t="shared" si="33"/>
        <v/>
      </c>
      <c r="F457" s="46" t="str">
        <f t="shared" si="34"/>
        <v/>
      </c>
    </row>
    <row r="458" spans="2:6" ht="6" hidden="1" customHeight="1" x14ac:dyDescent="0.3">
      <c r="B458" t="str">
        <f t="shared" si="30"/>
        <v/>
      </c>
      <c r="C458" s="46" t="str">
        <f t="shared" si="31"/>
        <v/>
      </c>
      <c r="D458" s="46" t="str">
        <f t="shared" si="32"/>
        <v/>
      </c>
      <c r="E458" s="46" t="str">
        <f t="shared" si="33"/>
        <v/>
      </c>
      <c r="F458" s="46" t="str">
        <f t="shared" si="34"/>
        <v/>
      </c>
    </row>
    <row r="459" spans="2:6" ht="6" hidden="1" customHeight="1" x14ac:dyDescent="0.3">
      <c r="B459" t="str">
        <f t="shared" si="30"/>
        <v/>
      </c>
      <c r="C459" s="46" t="str">
        <f t="shared" si="31"/>
        <v/>
      </c>
      <c r="D459" s="46" t="str">
        <f t="shared" si="32"/>
        <v/>
      </c>
      <c r="E459" s="46" t="str">
        <f t="shared" si="33"/>
        <v/>
      </c>
      <c r="F459" s="46" t="str">
        <f t="shared" si="34"/>
        <v/>
      </c>
    </row>
    <row r="460" spans="2:6" ht="6" hidden="1" customHeight="1" x14ac:dyDescent="0.3">
      <c r="B460" t="str">
        <f t="shared" si="30"/>
        <v/>
      </c>
      <c r="C460" s="46" t="str">
        <f t="shared" si="31"/>
        <v/>
      </c>
      <c r="D460" s="46" t="str">
        <f t="shared" si="32"/>
        <v/>
      </c>
      <c r="E460" s="46" t="str">
        <f t="shared" si="33"/>
        <v/>
      </c>
      <c r="F460" s="46" t="str">
        <f t="shared" si="34"/>
        <v/>
      </c>
    </row>
    <row r="461" spans="2:6" ht="6" hidden="1" customHeight="1" x14ac:dyDescent="0.3">
      <c r="B461" t="str">
        <f t="shared" si="30"/>
        <v/>
      </c>
      <c r="C461" s="46" t="str">
        <f t="shared" si="31"/>
        <v/>
      </c>
      <c r="D461" s="46" t="str">
        <f t="shared" si="32"/>
        <v/>
      </c>
      <c r="E461" s="46" t="str">
        <f t="shared" si="33"/>
        <v/>
      </c>
      <c r="F461" s="46" t="str">
        <f t="shared" si="34"/>
        <v/>
      </c>
    </row>
    <row r="462" spans="2:6" ht="6" hidden="1" customHeight="1" x14ac:dyDescent="0.3">
      <c r="B462" t="str">
        <f t="shared" si="30"/>
        <v/>
      </c>
      <c r="C462" s="46" t="str">
        <f t="shared" si="31"/>
        <v/>
      </c>
      <c r="D462" s="46" t="str">
        <f t="shared" si="32"/>
        <v/>
      </c>
      <c r="E462" s="46" t="str">
        <f t="shared" si="33"/>
        <v/>
      </c>
      <c r="F462" s="46" t="str">
        <f t="shared" si="34"/>
        <v/>
      </c>
    </row>
    <row r="463" spans="2:6" ht="6" hidden="1" customHeight="1" x14ac:dyDescent="0.3">
      <c r="B463" t="str">
        <f t="shared" si="30"/>
        <v/>
      </c>
      <c r="C463" s="46" t="str">
        <f t="shared" si="31"/>
        <v/>
      </c>
      <c r="D463" s="46" t="str">
        <f t="shared" si="32"/>
        <v/>
      </c>
      <c r="E463" s="46" t="str">
        <f t="shared" si="33"/>
        <v/>
      </c>
      <c r="F463" s="46" t="str">
        <f t="shared" si="34"/>
        <v/>
      </c>
    </row>
    <row r="464" spans="2:6" ht="6" hidden="1" customHeight="1" x14ac:dyDescent="0.3">
      <c r="B464" t="str">
        <f t="shared" si="30"/>
        <v/>
      </c>
      <c r="C464" s="46" t="str">
        <f t="shared" si="31"/>
        <v/>
      </c>
      <c r="D464" s="46" t="str">
        <f t="shared" si="32"/>
        <v/>
      </c>
      <c r="E464" s="46" t="str">
        <f t="shared" si="33"/>
        <v/>
      </c>
      <c r="F464" s="46" t="str">
        <f t="shared" si="34"/>
        <v/>
      </c>
    </row>
    <row r="465" spans="2:6" ht="6" hidden="1" customHeight="1" x14ac:dyDescent="0.3">
      <c r="B465" t="str">
        <f t="shared" si="30"/>
        <v/>
      </c>
      <c r="C465" s="46" t="str">
        <f t="shared" si="31"/>
        <v/>
      </c>
      <c r="D465" s="46" t="str">
        <f t="shared" si="32"/>
        <v/>
      </c>
      <c r="E465" s="46" t="str">
        <f t="shared" si="33"/>
        <v/>
      </c>
      <c r="F465" s="46" t="str">
        <f t="shared" si="34"/>
        <v/>
      </c>
    </row>
    <row r="466" spans="2:6" ht="6" hidden="1" customHeight="1" x14ac:dyDescent="0.3">
      <c r="B466" t="str">
        <f t="shared" si="30"/>
        <v/>
      </c>
      <c r="C466" s="46" t="str">
        <f t="shared" si="31"/>
        <v/>
      </c>
      <c r="D466" s="46" t="str">
        <f t="shared" si="32"/>
        <v/>
      </c>
      <c r="E466" s="46" t="str">
        <f t="shared" si="33"/>
        <v/>
      </c>
      <c r="F466" s="46" t="str">
        <f t="shared" si="34"/>
        <v/>
      </c>
    </row>
    <row r="467" spans="2:6" ht="6" hidden="1" customHeight="1" x14ac:dyDescent="0.3">
      <c r="B467" t="str">
        <f t="shared" si="30"/>
        <v/>
      </c>
      <c r="C467" s="46" t="str">
        <f t="shared" si="31"/>
        <v/>
      </c>
      <c r="D467" s="46" t="str">
        <f t="shared" si="32"/>
        <v/>
      </c>
      <c r="E467" s="46" t="str">
        <f t="shared" si="33"/>
        <v/>
      </c>
      <c r="F467" s="46" t="str">
        <f t="shared" si="34"/>
        <v/>
      </c>
    </row>
    <row r="468" spans="2:6" ht="6" hidden="1" customHeight="1" x14ac:dyDescent="0.3">
      <c r="B468" t="str">
        <f t="shared" si="30"/>
        <v/>
      </c>
      <c r="C468" s="46" t="str">
        <f t="shared" si="31"/>
        <v/>
      </c>
      <c r="D468" s="46" t="str">
        <f t="shared" si="32"/>
        <v/>
      </c>
      <c r="E468" s="46" t="str">
        <f t="shared" si="33"/>
        <v/>
      </c>
      <c r="F468" s="46" t="str">
        <f t="shared" si="34"/>
        <v/>
      </c>
    </row>
    <row r="469" spans="2:6" ht="6" hidden="1" customHeight="1" x14ac:dyDescent="0.3">
      <c r="B469" t="str">
        <f t="shared" ref="B469:B512" si="35">IF(B468&lt;$C$14,B468+1,"")</f>
        <v/>
      </c>
      <c r="C469" s="46" t="str">
        <f t="shared" ref="C469:C512" si="36">IF(COUNT(B469)=1,F468,"")</f>
        <v/>
      </c>
      <c r="D469" s="46" t="str">
        <f t="shared" ref="D469:D512" si="37">IF(COUNT(B469)=1,C469*$C$11,"")</f>
        <v/>
      </c>
      <c r="E469" s="46" t="str">
        <f t="shared" ref="E469:E512" si="38">IF(COUNT(B469)=1,$C$15,"")</f>
        <v/>
      </c>
      <c r="F469" s="46" t="str">
        <f t="shared" ref="F469:F512" si="39">IF(COUNT(B469)=1,C469+D469-E469,"")</f>
        <v/>
      </c>
    </row>
    <row r="470" spans="2:6" ht="6" hidden="1" customHeight="1" x14ac:dyDescent="0.3">
      <c r="B470" t="str">
        <f t="shared" si="35"/>
        <v/>
      </c>
      <c r="C470" s="46" t="str">
        <f t="shared" si="36"/>
        <v/>
      </c>
      <c r="D470" s="46" t="str">
        <f t="shared" si="37"/>
        <v/>
      </c>
      <c r="E470" s="46" t="str">
        <f t="shared" si="38"/>
        <v/>
      </c>
      <c r="F470" s="46" t="str">
        <f t="shared" si="39"/>
        <v/>
      </c>
    </row>
    <row r="471" spans="2:6" ht="6" hidden="1" customHeight="1" x14ac:dyDescent="0.3">
      <c r="B471" t="str">
        <f t="shared" si="35"/>
        <v/>
      </c>
      <c r="C471" s="46" t="str">
        <f t="shared" si="36"/>
        <v/>
      </c>
      <c r="D471" s="46" t="str">
        <f t="shared" si="37"/>
        <v/>
      </c>
      <c r="E471" s="46" t="str">
        <f t="shared" si="38"/>
        <v/>
      </c>
      <c r="F471" s="46" t="str">
        <f t="shared" si="39"/>
        <v/>
      </c>
    </row>
    <row r="472" spans="2:6" ht="6" hidden="1" customHeight="1" x14ac:dyDescent="0.3">
      <c r="B472" t="str">
        <f t="shared" si="35"/>
        <v/>
      </c>
      <c r="C472" s="46" t="str">
        <f t="shared" si="36"/>
        <v/>
      </c>
      <c r="D472" s="46" t="str">
        <f t="shared" si="37"/>
        <v/>
      </c>
      <c r="E472" s="46" t="str">
        <f t="shared" si="38"/>
        <v/>
      </c>
      <c r="F472" s="46" t="str">
        <f t="shared" si="39"/>
        <v/>
      </c>
    </row>
    <row r="473" spans="2:6" ht="6" hidden="1" customHeight="1" x14ac:dyDescent="0.3">
      <c r="B473" t="str">
        <f t="shared" si="35"/>
        <v/>
      </c>
      <c r="C473" s="46" t="str">
        <f t="shared" si="36"/>
        <v/>
      </c>
      <c r="D473" s="46" t="str">
        <f t="shared" si="37"/>
        <v/>
      </c>
      <c r="E473" s="46" t="str">
        <f t="shared" si="38"/>
        <v/>
      </c>
      <c r="F473" s="46" t="str">
        <f t="shared" si="39"/>
        <v/>
      </c>
    </row>
    <row r="474" spans="2:6" ht="6" hidden="1" customHeight="1" x14ac:dyDescent="0.3">
      <c r="B474" t="str">
        <f t="shared" si="35"/>
        <v/>
      </c>
      <c r="C474" s="46" t="str">
        <f t="shared" si="36"/>
        <v/>
      </c>
      <c r="D474" s="46" t="str">
        <f t="shared" si="37"/>
        <v/>
      </c>
      <c r="E474" s="46" t="str">
        <f t="shared" si="38"/>
        <v/>
      </c>
      <c r="F474" s="46" t="str">
        <f t="shared" si="39"/>
        <v/>
      </c>
    </row>
    <row r="475" spans="2:6" ht="6" hidden="1" customHeight="1" x14ac:dyDescent="0.3">
      <c r="B475" t="str">
        <f t="shared" si="35"/>
        <v/>
      </c>
      <c r="C475" s="46" t="str">
        <f t="shared" si="36"/>
        <v/>
      </c>
      <c r="D475" s="46" t="str">
        <f t="shared" si="37"/>
        <v/>
      </c>
      <c r="E475" s="46" t="str">
        <f t="shared" si="38"/>
        <v/>
      </c>
      <c r="F475" s="46" t="str">
        <f t="shared" si="39"/>
        <v/>
      </c>
    </row>
    <row r="476" spans="2:6" ht="6" hidden="1" customHeight="1" x14ac:dyDescent="0.3">
      <c r="B476" t="str">
        <f t="shared" si="35"/>
        <v/>
      </c>
      <c r="C476" s="46" t="str">
        <f t="shared" si="36"/>
        <v/>
      </c>
      <c r="D476" s="46" t="str">
        <f t="shared" si="37"/>
        <v/>
      </c>
      <c r="E476" s="46" t="str">
        <f t="shared" si="38"/>
        <v/>
      </c>
      <c r="F476" s="46" t="str">
        <f t="shared" si="39"/>
        <v/>
      </c>
    </row>
    <row r="477" spans="2:6" ht="6" hidden="1" customHeight="1" x14ac:dyDescent="0.3">
      <c r="B477" t="str">
        <f t="shared" si="35"/>
        <v/>
      </c>
      <c r="C477" s="46" t="str">
        <f t="shared" si="36"/>
        <v/>
      </c>
      <c r="D477" s="46" t="str">
        <f t="shared" si="37"/>
        <v/>
      </c>
      <c r="E477" s="46" t="str">
        <f t="shared" si="38"/>
        <v/>
      </c>
      <c r="F477" s="46" t="str">
        <f t="shared" si="39"/>
        <v/>
      </c>
    </row>
    <row r="478" spans="2:6" ht="6" hidden="1" customHeight="1" x14ac:dyDescent="0.3">
      <c r="B478" t="str">
        <f t="shared" si="35"/>
        <v/>
      </c>
      <c r="C478" s="46" t="str">
        <f t="shared" si="36"/>
        <v/>
      </c>
      <c r="D478" s="46" t="str">
        <f t="shared" si="37"/>
        <v/>
      </c>
      <c r="E478" s="46" t="str">
        <f t="shared" si="38"/>
        <v/>
      </c>
      <c r="F478" s="46" t="str">
        <f t="shared" si="39"/>
        <v/>
      </c>
    </row>
    <row r="479" spans="2:6" ht="6" hidden="1" customHeight="1" x14ac:dyDescent="0.3">
      <c r="B479" t="str">
        <f t="shared" si="35"/>
        <v/>
      </c>
      <c r="C479" s="46" t="str">
        <f t="shared" si="36"/>
        <v/>
      </c>
      <c r="D479" s="46" t="str">
        <f t="shared" si="37"/>
        <v/>
      </c>
      <c r="E479" s="46" t="str">
        <f t="shared" si="38"/>
        <v/>
      </c>
      <c r="F479" s="46" t="str">
        <f t="shared" si="39"/>
        <v/>
      </c>
    </row>
    <row r="480" spans="2:6" ht="6" hidden="1" customHeight="1" x14ac:dyDescent="0.3">
      <c r="B480" t="str">
        <f t="shared" si="35"/>
        <v/>
      </c>
      <c r="C480" s="46" t="str">
        <f t="shared" si="36"/>
        <v/>
      </c>
      <c r="D480" s="46" t="str">
        <f t="shared" si="37"/>
        <v/>
      </c>
      <c r="E480" s="46" t="str">
        <f t="shared" si="38"/>
        <v/>
      </c>
      <c r="F480" s="46" t="str">
        <f t="shared" si="39"/>
        <v/>
      </c>
    </row>
    <row r="481" spans="2:6" ht="6" hidden="1" customHeight="1" x14ac:dyDescent="0.3">
      <c r="B481" t="str">
        <f t="shared" si="35"/>
        <v/>
      </c>
      <c r="C481" s="46" t="str">
        <f t="shared" si="36"/>
        <v/>
      </c>
      <c r="D481" s="46" t="str">
        <f t="shared" si="37"/>
        <v/>
      </c>
      <c r="E481" s="46" t="str">
        <f t="shared" si="38"/>
        <v/>
      </c>
      <c r="F481" s="46" t="str">
        <f t="shared" si="39"/>
        <v/>
      </c>
    </row>
    <row r="482" spans="2:6" ht="6" hidden="1" customHeight="1" x14ac:dyDescent="0.3">
      <c r="B482" t="str">
        <f t="shared" si="35"/>
        <v/>
      </c>
      <c r="C482" s="46" t="str">
        <f t="shared" si="36"/>
        <v/>
      </c>
      <c r="D482" s="46" t="str">
        <f t="shared" si="37"/>
        <v/>
      </c>
      <c r="E482" s="46" t="str">
        <f t="shared" si="38"/>
        <v/>
      </c>
      <c r="F482" s="46" t="str">
        <f t="shared" si="39"/>
        <v/>
      </c>
    </row>
    <row r="483" spans="2:6" ht="6" hidden="1" customHeight="1" x14ac:dyDescent="0.3">
      <c r="B483" t="str">
        <f t="shared" si="35"/>
        <v/>
      </c>
      <c r="C483" s="46" t="str">
        <f t="shared" si="36"/>
        <v/>
      </c>
      <c r="D483" s="46" t="str">
        <f t="shared" si="37"/>
        <v/>
      </c>
      <c r="E483" s="46" t="str">
        <f t="shared" si="38"/>
        <v/>
      </c>
      <c r="F483" s="46" t="str">
        <f t="shared" si="39"/>
        <v/>
      </c>
    </row>
    <row r="484" spans="2:6" ht="6" hidden="1" customHeight="1" x14ac:dyDescent="0.3">
      <c r="B484" t="str">
        <f t="shared" si="35"/>
        <v/>
      </c>
      <c r="C484" s="46" t="str">
        <f t="shared" si="36"/>
        <v/>
      </c>
      <c r="D484" s="46" t="str">
        <f t="shared" si="37"/>
        <v/>
      </c>
      <c r="E484" s="46" t="str">
        <f t="shared" si="38"/>
        <v/>
      </c>
      <c r="F484" s="46" t="str">
        <f t="shared" si="39"/>
        <v/>
      </c>
    </row>
    <row r="485" spans="2:6" ht="6" hidden="1" customHeight="1" x14ac:dyDescent="0.3">
      <c r="B485" t="str">
        <f t="shared" si="35"/>
        <v/>
      </c>
      <c r="C485" s="46" t="str">
        <f t="shared" si="36"/>
        <v/>
      </c>
      <c r="D485" s="46" t="str">
        <f t="shared" si="37"/>
        <v/>
      </c>
      <c r="E485" s="46" t="str">
        <f t="shared" si="38"/>
        <v/>
      </c>
      <c r="F485" s="46" t="str">
        <f t="shared" si="39"/>
        <v/>
      </c>
    </row>
    <row r="486" spans="2:6" ht="6" hidden="1" customHeight="1" x14ac:dyDescent="0.3">
      <c r="B486" t="str">
        <f t="shared" si="35"/>
        <v/>
      </c>
      <c r="C486" s="46" t="str">
        <f t="shared" si="36"/>
        <v/>
      </c>
      <c r="D486" s="46" t="str">
        <f t="shared" si="37"/>
        <v/>
      </c>
      <c r="E486" s="46" t="str">
        <f t="shared" si="38"/>
        <v/>
      </c>
      <c r="F486" s="46" t="str">
        <f t="shared" si="39"/>
        <v/>
      </c>
    </row>
    <row r="487" spans="2:6" ht="6" hidden="1" customHeight="1" x14ac:dyDescent="0.3">
      <c r="B487" t="str">
        <f t="shared" si="35"/>
        <v/>
      </c>
      <c r="C487" s="46" t="str">
        <f t="shared" si="36"/>
        <v/>
      </c>
      <c r="D487" s="46" t="str">
        <f t="shared" si="37"/>
        <v/>
      </c>
      <c r="E487" s="46" t="str">
        <f t="shared" si="38"/>
        <v/>
      </c>
      <c r="F487" s="46" t="str">
        <f t="shared" si="39"/>
        <v/>
      </c>
    </row>
    <row r="488" spans="2:6" ht="6" hidden="1" customHeight="1" x14ac:dyDescent="0.3">
      <c r="B488" t="str">
        <f t="shared" si="35"/>
        <v/>
      </c>
      <c r="C488" s="46" t="str">
        <f t="shared" si="36"/>
        <v/>
      </c>
      <c r="D488" s="46" t="str">
        <f t="shared" si="37"/>
        <v/>
      </c>
      <c r="E488" s="46" t="str">
        <f t="shared" si="38"/>
        <v/>
      </c>
      <c r="F488" s="46" t="str">
        <f t="shared" si="39"/>
        <v/>
      </c>
    </row>
    <row r="489" spans="2:6" ht="6" hidden="1" customHeight="1" x14ac:dyDescent="0.3">
      <c r="B489" t="str">
        <f t="shared" si="35"/>
        <v/>
      </c>
      <c r="C489" s="46" t="str">
        <f t="shared" si="36"/>
        <v/>
      </c>
      <c r="D489" s="46" t="str">
        <f t="shared" si="37"/>
        <v/>
      </c>
      <c r="E489" s="46" t="str">
        <f t="shared" si="38"/>
        <v/>
      </c>
      <c r="F489" s="46" t="str">
        <f t="shared" si="39"/>
        <v/>
      </c>
    </row>
    <row r="490" spans="2:6" ht="6" hidden="1" customHeight="1" x14ac:dyDescent="0.3">
      <c r="B490" t="str">
        <f t="shared" si="35"/>
        <v/>
      </c>
      <c r="C490" s="46" t="str">
        <f t="shared" si="36"/>
        <v/>
      </c>
      <c r="D490" s="46" t="str">
        <f t="shared" si="37"/>
        <v/>
      </c>
      <c r="E490" s="46" t="str">
        <f t="shared" si="38"/>
        <v/>
      </c>
      <c r="F490" s="46" t="str">
        <f t="shared" si="39"/>
        <v/>
      </c>
    </row>
    <row r="491" spans="2:6" ht="6" hidden="1" customHeight="1" x14ac:dyDescent="0.3">
      <c r="B491" t="str">
        <f t="shared" si="35"/>
        <v/>
      </c>
      <c r="C491" s="46" t="str">
        <f t="shared" si="36"/>
        <v/>
      </c>
      <c r="D491" s="46" t="str">
        <f t="shared" si="37"/>
        <v/>
      </c>
      <c r="E491" s="46" t="str">
        <f t="shared" si="38"/>
        <v/>
      </c>
      <c r="F491" s="46" t="str">
        <f t="shared" si="39"/>
        <v/>
      </c>
    </row>
    <row r="492" spans="2:6" ht="6" hidden="1" customHeight="1" x14ac:dyDescent="0.3">
      <c r="B492" t="str">
        <f t="shared" si="35"/>
        <v/>
      </c>
      <c r="C492" s="46" t="str">
        <f t="shared" si="36"/>
        <v/>
      </c>
      <c r="D492" s="46" t="str">
        <f t="shared" si="37"/>
        <v/>
      </c>
      <c r="E492" s="46" t="str">
        <f t="shared" si="38"/>
        <v/>
      </c>
      <c r="F492" s="46" t="str">
        <f t="shared" si="39"/>
        <v/>
      </c>
    </row>
    <row r="493" spans="2:6" ht="6" hidden="1" customHeight="1" x14ac:dyDescent="0.3">
      <c r="B493" t="str">
        <f t="shared" si="35"/>
        <v/>
      </c>
      <c r="C493" s="46" t="str">
        <f t="shared" si="36"/>
        <v/>
      </c>
      <c r="D493" s="46" t="str">
        <f t="shared" si="37"/>
        <v/>
      </c>
      <c r="E493" s="46" t="str">
        <f t="shared" si="38"/>
        <v/>
      </c>
      <c r="F493" s="46" t="str">
        <f t="shared" si="39"/>
        <v/>
      </c>
    </row>
    <row r="494" spans="2:6" ht="6" hidden="1" customHeight="1" x14ac:dyDescent="0.3">
      <c r="B494" t="str">
        <f t="shared" si="35"/>
        <v/>
      </c>
      <c r="C494" s="46" t="str">
        <f t="shared" si="36"/>
        <v/>
      </c>
      <c r="D494" s="46" t="str">
        <f t="shared" si="37"/>
        <v/>
      </c>
      <c r="E494" s="46" t="str">
        <f t="shared" si="38"/>
        <v/>
      </c>
      <c r="F494" s="46" t="str">
        <f t="shared" si="39"/>
        <v/>
      </c>
    </row>
    <row r="495" spans="2:6" ht="6" hidden="1" customHeight="1" x14ac:dyDescent="0.3">
      <c r="B495" t="str">
        <f t="shared" si="35"/>
        <v/>
      </c>
      <c r="C495" s="46" t="str">
        <f t="shared" si="36"/>
        <v/>
      </c>
      <c r="D495" s="46" t="str">
        <f t="shared" si="37"/>
        <v/>
      </c>
      <c r="E495" s="46" t="str">
        <f t="shared" si="38"/>
        <v/>
      </c>
      <c r="F495" s="46" t="str">
        <f t="shared" si="39"/>
        <v/>
      </c>
    </row>
    <row r="496" spans="2:6" ht="6" hidden="1" customHeight="1" x14ac:dyDescent="0.3">
      <c r="B496" t="str">
        <f t="shared" si="35"/>
        <v/>
      </c>
      <c r="C496" s="46" t="str">
        <f t="shared" si="36"/>
        <v/>
      </c>
      <c r="D496" s="46" t="str">
        <f t="shared" si="37"/>
        <v/>
      </c>
      <c r="E496" s="46" t="str">
        <f t="shared" si="38"/>
        <v/>
      </c>
      <c r="F496" s="46" t="str">
        <f t="shared" si="39"/>
        <v/>
      </c>
    </row>
    <row r="497" spans="2:6" ht="6" hidden="1" customHeight="1" x14ac:dyDescent="0.3">
      <c r="B497" t="str">
        <f t="shared" si="35"/>
        <v/>
      </c>
      <c r="C497" s="46" t="str">
        <f t="shared" si="36"/>
        <v/>
      </c>
      <c r="D497" s="46" t="str">
        <f t="shared" si="37"/>
        <v/>
      </c>
      <c r="E497" s="46" t="str">
        <f t="shared" si="38"/>
        <v/>
      </c>
      <c r="F497" s="46" t="str">
        <f t="shared" si="39"/>
        <v/>
      </c>
    </row>
    <row r="498" spans="2:6" ht="6" hidden="1" customHeight="1" x14ac:dyDescent="0.3">
      <c r="B498" t="str">
        <f t="shared" si="35"/>
        <v/>
      </c>
      <c r="C498" s="46" t="str">
        <f t="shared" si="36"/>
        <v/>
      </c>
      <c r="D498" s="46" t="str">
        <f t="shared" si="37"/>
        <v/>
      </c>
      <c r="E498" s="46" t="str">
        <f t="shared" si="38"/>
        <v/>
      </c>
      <c r="F498" s="46" t="str">
        <f t="shared" si="39"/>
        <v/>
      </c>
    </row>
    <row r="499" spans="2:6" ht="6" hidden="1" customHeight="1" x14ac:dyDescent="0.3">
      <c r="B499" t="str">
        <f t="shared" si="35"/>
        <v/>
      </c>
      <c r="C499" s="46" t="str">
        <f t="shared" si="36"/>
        <v/>
      </c>
      <c r="D499" s="46" t="str">
        <f t="shared" si="37"/>
        <v/>
      </c>
      <c r="E499" s="46" t="str">
        <f t="shared" si="38"/>
        <v/>
      </c>
      <c r="F499" s="46" t="str">
        <f t="shared" si="39"/>
        <v/>
      </c>
    </row>
    <row r="500" spans="2:6" ht="6" hidden="1" customHeight="1" x14ac:dyDescent="0.3">
      <c r="B500" t="str">
        <f t="shared" si="35"/>
        <v/>
      </c>
      <c r="C500" s="46" t="str">
        <f t="shared" si="36"/>
        <v/>
      </c>
      <c r="D500" s="46" t="str">
        <f t="shared" si="37"/>
        <v/>
      </c>
      <c r="E500" s="46" t="str">
        <f t="shared" si="38"/>
        <v/>
      </c>
      <c r="F500" s="46" t="str">
        <f t="shared" si="39"/>
        <v/>
      </c>
    </row>
    <row r="501" spans="2:6" ht="6" hidden="1" customHeight="1" x14ac:dyDescent="0.3">
      <c r="B501" t="str">
        <f t="shared" si="35"/>
        <v/>
      </c>
      <c r="C501" s="46" t="str">
        <f t="shared" si="36"/>
        <v/>
      </c>
      <c r="D501" s="46" t="str">
        <f t="shared" si="37"/>
        <v/>
      </c>
      <c r="E501" s="46" t="str">
        <f t="shared" si="38"/>
        <v/>
      </c>
      <c r="F501" s="46" t="str">
        <f t="shared" si="39"/>
        <v/>
      </c>
    </row>
    <row r="502" spans="2:6" ht="6" hidden="1" customHeight="1" x14ac:dyDescent="0.3">
      <c r="B502" t="str">
        <f t="shared" si="35"/>
        <v/>
      </c>
      <c r="C502" s="46" t="str">
        <f t="shared" si="36"/>
        <v/>
      </c>
      <c r="D502" s="46" t="str">
        <f t="shared" si="37"/>
        <v/>
      </c>
      <c r="E502" s="46" t="str">
        <f t="shared" si="38"/>
        <v/>
      </c>
      <c r="F502" s="46" t="str">
        <f t="shared" si="39"/>
        <v/>
      </c>
    </row>
    <row r="503" spans="2:6" ht="6" hidden="1" customHeight="1" x14ac:dyDescent="0.3">
      <c r="B503" t="str">
        <f t="shared" si="35"/>
        <v/>
      </c>
      <c r="C503" s="46" t="str">
        <f t="shared" si="36"/>
        <v/>
      </c>
      <c r="D503" s="46" t="str">
        <f t="shared" si="37"/>
        <v/>
      </c>
      <c r="E503" s="46" t="str">
        <f t="shared" si="38"/>
        <v/>
      </c>
      <c r="F503" s="46" t="str">
        <f t="shared" si="39"/>
        <v/>
      </c>
    </row>
    <row r="504" spans="2:6" ht="6" hidden="1" customHeight="1" x14ac:dyDescent="0.3">
      <c r="B504" t="str">
        <f t="shared" si="35"/>
        <v/>
      </c>
      <c r="C504" s="46" t="str">
        <f t="shared" si="36"/>
        <v/>
      </c>
      <c r="D504" s="46" t="str">
        <f t="shared" si="37"/>
        <v/>
      </c>
      <c r="E504" s="46" t="str">
        <f t="shared" si="38"/>
        <v/>
      </c>
      <c r="F504" s="46" t="str">
        <f t="shared" si="39"/>
        <v/>
      </c>
    </row>
    <row r="505" spans="2:6" ht="6" hidden="1" customHeight="1" x14ac:dyDescent="0.3">
      <c r="B505" t="str">
        <f t="shared" si="35"/>
        <v/>
      </c>
      <c r="C505" s="46" t="str">
        <f t="shared" si="36"/>
        <v/>
      </c>
      <c r="D505" s="46" t="str">
        <f t="shared" si="37"/>
        <v/>
      </c>
      <c r="E505" s="46" t="str">
        <f t="shared" si="38"/>
        <v/>
      </c>
      <c r="F505" s="46" t="str">
        <f t="shared" si="39"/>
        <v/>
      </c>
    </row>
    <row r="506" spans="2:6" ht="6" hidden="1" customHeight="1" x14ac:dyDescent="0.3">
      <c r="B506" t="str">
        <f t="shared" si="35"/>
        <v/>
      </c>
      <c r="C506" s="46" t="str">
        <f t="shared" si="36"/>
        <v/>
      </c>
      <c r="D506" s="46" t="str">
        <f t="shared" si="37"/>
        <v/>
      </c>
      <c r="E506" s="46" t="str">
        <f t="shared" si="38"/>
        <v/>
      </c>
      <c r="F506" s="46" t="str">
        <f t="shared" si="39"/>
        <v/>
      </c>
    </row>
    <row r="507" spans="2:6" ht="6" hidden="1" customHeight="1" x14ac:dyDescent="0.3">
      <c r="B507" t="str">
        <f t="shared" si="35"/>
        <v/>
      </c>
      <c r="C507" s="46" t="str">
        <f t="shared" si="36"/>
        <v/>
      </c>
      <c r="D507" s="46" t="str">
        <f t="shared" si="37"/>
        <v/>
      </c>
      <c r="E507" s="46" t="str">
        <f t="shared" si="38"/>
        <v/>
      </c>
      <c r="F507" s="46" t="str">
        <f t="shared" si="39"/>
        <v/>
      </c>
    </row>
    <row r="508" spans="2:6" ht="6" hidden="1" customHeight="1" x14ac:dyDescent="0.3">
      <c r="B508" t="str">
        <f t="shared" si="35"/>
        <v/>
      </c>
      <c r="C508" s="46" t="str">
        <f t="shared" si="36"/>
        <v/>
      </c>
      <c r="D508" s="46" t="str">
        <f t="shared" si="37"/>
        <v/>
      </c>
      <c r="E508" s="46" t="str">
        <f t="shared" si="38"/>
        <v/>
      </c>
      <c r="F508" s="46" t="str">
        <f t="shared" si="39"/>
        <v/>
      </c>
    </row>
    <row r="509" spans="2:6" ht="6" hidden="1" customHeight="1" x14ac:dyDescent="0.3">
      <c r="B509" t="str">
        <f t="shared" si="35"/>
        <v/>
      </c>
      <c r="C509" s="46" t="str">
        <f t="shared" si="36"/>
        <v/>
      </c>
      <c r="D509" s="46" t="str">
        <f t="shared" si="37"/>
        <v/>
      </c>
      <c r="E509" s="46" t="str">
        <f t="shared" si="38"/>
        <v/>
      </c>
      <c r="F509" s="46" t="str">
        <f t="shared" si="39"/>
        <v/>
      </c>
    </row>
    <row r="510" spans="2:6" ht="6" hidden="1" customHeight="1" x14ac:dyDescent="0.3">
      <c r="B510" t="str">
        <f t="shared" si="35"/>
        <v/>
      </c>
      <c r="C510" s="46" t="str">
        <f t="shared" si="36"/>
        <v/>
      </c>
      <c r="D510" s="46" t="str">
        <f t="shared" si="37"/>
        <v/>
      </c>
      <c r="E510" s="46" t="str">
        <f t="shared" si="38"/>
        <v/>
      </c>
      <c r="F510" s="46" t="str">
        <f t="shared" si="39"/>
        <v/>
      </c>
    </row>
    <row r="511" spans="2:6" ht="6" hidden="1" customHeight="1" x14ac:dyDescent="0.3">
      <c r="B511" t="str">
        <f t="shared" si="35"/>
        <v/>
      </c>
      <c r="C511" s="46" t="str">
        <f t="shared" si="36"/>
        <v/>
      </c>
      <c r="D511" s="46" t="str">
        <f t="shared" si="37"/>
        <v/>
      </c>
      <c r="E511" s="46" t="str">
        <f t="shared" si="38"/>
        <v/>
      </c>
      <c r="F511" s="46" t="str">
        <f t="shared" si="39"/>
        <v/>
      </c>
    </row>
    <row r="512" spans="2:6" ht="6" hidden="1" customHeight="1" x14ac:dyDescent="0.3">
      <c r="B512" t="str">
        <f t="shared" si="35"/>
        <v/>
      </c>
      <c r="C512" s="46" t="str">
        <f t="shared" si="36"/>
        <v/>
      </c>
      <c r="D512" s="46" t="str">
        <f t="shared" si="37"/>
        <v/>
      </c>
      <c r="E512" s="46" t="str">
        <f t="shared" si="38"/>
        <v/>
      </c>
      <c r="F512" s="46" t="str">
        <f t="shared" si="39"/>
        <v/>
      </c>
    </row>
    <row r="513" spans="2:15" ht="19.2" customHeight="1" thickBot="1" x14ac:dyDescent="0.35">
      <c r="C513" s="342" t="s">
        <v>164</v>
      </c>
      <c r="D513" s="343"/>
      <c r="E513" s="343"/>
      <c r="F513" s="344"/>
      <c r="G513" s="50"/>
      <c r="H513" s="50"/>
      <c r="I513" s="50"/>
      <c r="J513" s="50"/>
    </row>
    <row r="514" spans="2:15" ht="30" customHeight="1" thickBot="1" x14ac:dyDescent="0.35">
      <c r="B514" s="171" t="s">
        <v>165</v>
      </c>
      <c r="C514" s="169">
        <v>7.0000000000000007E-2</v>
      </c>
      <c r="D514" s="169">
        <v>0.08</v>
      </c>
      <c r="E514" s="169">
        <v>0.09</v>
      </c>
      <c r="F514" s="170">
        <v>0.1</v>
      </c>
      <c r="G514" s="50"/>
      <c r="H514" s="50"/>
    </row>
    <row r="515" spans="2:15" ht="15" customHeight="1" thickBot="1" x14ac:dyDescent="0.4">
      <c r="B515" s="54">
        <v>5</v>
      </c>
      <c r="C515" s="51">
        <f>PMT(C$514/12,$B515*12,-100000,,0)</f>
        <v>1980.1198540349535</v>
      </c>
      <c r="D515" s="51">
        <f t="shared" ref="D515:G515" si="40">PMT(D$514/12,$B515*12,-100000,,0)</f>
        <v>2027.6394288413683</v>
      </c>
      <c r="E515" s="51">
        <f t="shared" si="40"/>
        <v>2075.835522635401</v>
      </c>
      <c r="F515" s="52">
        <f t="shared" si="40"/>
        <v>2124.7044711268277</v>
      </c>
      <c r="G515" s="53">
        <f t="shared" si="40"/>
        <v>1666.6666666666667</v>
      </c>
      <c r="H515" s="50"/>
      <c r="I515" s="333" t="s">
        <v>166</v>
      </c>
      <c r="J515" s="334"/>
      <c r="K515" s="334"/>
      <c r="L515" s="334"/>
      <c r="M515" s="334"/>
      <c r="N515" s="334"/>
      <c r="O515" s="335"/>
    </row>
    <row r="516" spans="2:15" ht="15" customHeight="1" thickBot="1" x14ac:dyDescent="0.4">
      <c r="B516" s="54">
        <v>10</v>
      </c>
      <c r="C516" s="55">
        <f t="shared" ref="C516:G519" si="41">PMT(C$514/12,$B516*12,-100000,,0)</f>
        <v>1161.0847921862407</v>
      </c>
      <c r="D516" s="55">
        <f t="shared" si="41"/>
        <v>1213.2759435535693</v>
      </c>
      <c r="E516" s="55">
        <f t="shared" si="41"/>
        <v>1266.7577375024948</v>
      </c>
      <c r="F516" s="56">
        <f t="shared" si="41"/>
        <v>1321.5073688176165</v>
      </c>
      <c r="G516" s="53">
        <f t="shared" si="41"/>
        <v>833.33333333333337</v>
      </c>
      <c r="H516" s="50"/>
      <c r="I516" s="336" t="s">
        <v>167</v>
      </c>
      <c r="J516" s="337"/>
      <c r="K516" s="337"/>
      <c r="L516" s="337"/>
      <c r="M516" s="337"/>
      <c r="N516" s="337"/>
      <c r="O516" s="338"/>
    </row>
    <row r="517" spans="2:15" ht="15" customHeight="1" thickBot="1" x14ac:dyDescent="0.4">
      <c r="B517" s="54">
        <v>15</v>
      </c>
      <c r="C517" s="55">
        <f t="shared" si="41"/>
        <v>898.82827085242707</v>
      </c>
      <c r="D517" s="55">
        <f t="shared" si="41"/>
        <v>955.6520843303515</v>
      </c>
      <c r="E517" s="55">
        <f t="shared" si="41"/>
        <v>1014.2665841617849</v>
      </c>
      <c r="F517" s="57">
        <f t="shared" si="41"/>
        <v>1074.6051177081163</v>
      </c>
      <c r="G517" s="53">
        <f t="shared" si="41"/>
        <v>555.55555555555554</v>
      </c>
      <c r="H517" s="50"/>
      <c r="I517" s="339" t="s">
        <v>168</v>
      </c>
      <c r="J517" s="340"/>
      <c r="K517" s="340"/>
      <c r="L517" s="340"/>
      <c r="M517" s="340"/>
      <c r="N517" s="340"/>
      <c r="O517" s="341"/>
    </row>
    <row r="518" spans="2:15" ht="15" customHeight="1" thickBot="1" x14ac:dyDescent="0.4">
      <c r="B518" s="54">
        <v>20</v>
      </c>
      <c r="C518" s="55">
        <f t="shared" si="41"/>
        <v>775.29893561887457</v>
      </c>
      <c r="D518" s="55">
        <f t="shared" si="41"/>
        <v>836.44006899346277</v>
      </c>
      <c r="E518" s="55">
        <f t="shared" si="41"/>
        <v>899.72595585017302</v>
      </c>
      <c r="F518" s="57">
        <f t="shared" si="41"/>
        <v>965.02164507400789</v>
      </c>
      <c r="G518" s="53">
        <f t="shared" si="41"/>
        <v>416.66666666666669</v>
      </c>
      <c r="H518" s="50"/>
      <c r="I518" s="50"/>
      <c r="J518" s="50"/>
    </row>
    <row r="519" spans="2:15" ht="15" customHeight="1" thickBot="1" x14ac:dyDescent="0.4">
      <c r="B519" s="58">
        <v>25</v>
      </c>
      <c r="C519" s="59">
        <f t="shared" si="41"/>
        <v>706.77919727509175</v>
      </c>
      <c r="D519" s="59">
        <f t="shared" si="41"/>
        <v>771.81621937300304</v>
      </c>
      <c r="E519" s="59">
        <f t="shared" si="41"/>
        <v>839.19636363484335</v>
      </c>
      <c r="F519" s="60">
        <f t="shared" si="41"/>
        <v>908.70074554006044</v>
      </c>
      <c r="G519" s="53">
        <f t="shared" si="41"/>
        <v>333.33333333333331</v>
      </c>
      <c r="H519" s="50"/>
      <c r="I519" s="50"/>
      <c r="J519" s="50"/>
    </row>
    <row r="520" spans="2:15" ht="9" customHeight="1" x14ac:dyDescent="0.3">
      <c r="B520" s="50"/>
      <c r="C520" s="50"/>
      <c r="D520" s="50"/>
      <c r="E520" s="50"/>
      <c r="F520" s="50"/>
      <c r="G520" s="50"/>
      <c r="H520" s="50"/>
      <c r="I520" s="50"/>
      <c r="J520" s="50"/>
    </row>
    <row r="521" spans="2:15" ht="15" thickBot="1" x14ac:dyDescent="0.35">
      <c r="B521" s="61" t="s">
        <v>169</v>
      </c>
      <c r="C521" s="62" t="s">
        <v>148</v>
      </c>
      <c r="D521" s="62" t="s">
        <v>148</v>
      </c>
      <c r="E521" s="62" t="s">
        <v>148</v>
      </c>
      <c r="F521" s="62" t="s">
        <v>148</v>
      </c>
      <c r="G521" s="50"/>
      <c r="H521" s="50"/>
      <c r="I521" s="50"/>
      <c r="J521" s="50"/>
    </row>
    <row r="522" spans="2:15" ht="15.6" x14ac:dyDescent="0.3">
      <c r="B522" s="63" t="s">
        <v>170</v>
      </c>
      <c r="C522" s="64"/>
      <c r="D522" s="64"/>
      <c r="E522" s="65"/>
      <c r="F522" s="62" t="s">
        <v>148</v>
      </c>
      <c r="G522" s="50"/>
      <c r="H522" s="50"/>
      <c r="I522" s="50"/>
      <c r="J522" s="50"/>
    </row>
    <row r="523" spans="2:15" ht="16.2" thickBot="1" x14ac:dyDescent="0.35">
      <c r="B523" s="66" t="s">
        <v>171</v>
      </c>
      <c r="C523" s="67"/>
      <c r="D523" s="67"/>
      <c r="E523" s="68" t="s">
        <v>148</v>
      </c>
      <c r="F523" s="62" t="s">
        <v>148</v>
      </c>
      <c r="G523" s="50"/>
      <c r="H523" s="50"/>
      <c r="I523" s="50"/>
      <c r="J523" s="50"/>
    </row>
    <row r="524" spans="2:15" x14ac:dyDescent="0.3">
      <c r="B524" s="62" t="s">
        <v>148</v>
      </c>
      <c r="C524" s="62" t="s">
        <v>148</v>
      </c>
      <c r="D524" s="62" t="s">
        <v>148</v>
      </c>
      <c r="E524" s="62" t="s">
        <v>148</v>
      </c>
      <c r="F524" s="62" t="s">
        <v>148</v>
      </c>
      <c r="G524" s="50"/>
      <c r="H524" s="50"/>
      <c r="I524" s="50"/>
      <c r="J524" s="50"/>
    </row>
    <row r="525" spans="2:15" x14ac:dyDescent="0.3">
      <c r="B525" s="62" t="s">
        <v>148</v>
      </c>
      <c r="C525" s="62" t="s">
        <v>148</v>
      </c>
      <c r="D525" s="62" t="s">
        <v>148</v>
      </c>
      <c r="E525" s="62" t="s">
        <v>148</v>
      </c>
      <c r="F525" s="62" t="s">
        <v>148</v>
      </c>
      <c r="G525" s="50"/>
      <c r="H525" s="50"/>
      <c r="I525" s="50"/>
      <c r="J525" s="50"/>
    </row>
    <row r="526" spans="2:15" x14ac:dyDescent="0.3">
      <c r="B526" s="62" t="s">
        <v>148</v>
      </c>
      <c r="C526" s="62" t="s">
        <v>148</v>
      </c>
      <c r="D526" s="62" t="s">
        <v>148</v>
      </c>
      <c r="E526" s="62" t="s">
        <v>148</v>
      </c>
      <c r="F526" s="62" t="s">
        <v>148</v>
      </c>
      <c r="G526" s="50"/>
      <c r="H526" s="50"/>
      <c r="I526" s="50"/>
      <c r="J526" s="50"/>
    </row>
    <row r="527" spans="2:15" x14ac:dyDescent="0.3">
      <c r="B527" s="50"/>
      <c r="C527" s="50"/>
      <c r="D527" s="50"/>
      <c r="E527" s="50"/>
      <c r="F527" s="50"/>
      <c r="G527" s="50"/>
      <c r="H527" s="50"/>
      <c r="I527" s="50"/>
      <c r="J527" s="50"/>
    </row>
    <row r="528" spans="2:15" x14ac:dyDescent="0.3">
      <c r="B528" s="50"/>
      <c r="C528" s="50"/>
      <c r="D528" s="50"/>
      <c r="E528" s="50"/>
      <c r="F528" s="50"/>
      <c r="G528" s="50"/>
      <c r="H528" s="50"/>
      <c r="I528" s="50"/>
      <c r="J528" s="50"/>
    </row>
    <row r="529" spans="2:10" x14ac:dyDescent="0.3">
      <c r="B529" s="50"/>
      <c r="C529" s="50"/>
      <c r="D529" s="50"/>
      <c r="E529" s="50"/>
      <c r="F529" s="50"/>
      <c r="G529" s="50"/>
      <c r="H529" s="50"/>
      <c r="I529" s="50"/>
      <c r="J529" s="50"/>
    </row>
    <row r="530" spans="2:10" x14ac:dyDescent="0.3">
      <c r="B530" s="50"/>
      <c r="C530" s="50"/>
      <c r="D530" s="50"/>
      <c r="E530" s="50"/>
      <c r="F530" s="50"/>
      <c r="G530" s="50"/>
      <c r="H530" s="50"/>
      <c r="I530" s="50"/>
      <c r="J530" s="50"/>
    </row>
  </sheetData>
  <sheetProtection algorithmName="SHA-512" hashValue="e5UmITBC0bnEzf+8h9LiTe7ZM+7GjseIgL+vlFhvj7V/cdk+vXymMwT5TbMCTygTKbOI8hzqdEibgKTSSExr1Q==" saltValue="UvSFuo/ALH8UoyDX29PlKw==" spinCount="100000" sheet="1" objects="1" scenarios="1" selectLockedCells="1"/>
  <mergeCells count="4">
    <mergeCell ref="I515:O515"/>
    <mergeCell ref="I516:O516"/>
    <mergeCell ref="I517:O517"/>
    <mergeCell ref="C513:F513"/>
  </mergeCells>
  <dataValidations count="2">
    <dataValidation type="list" allowBlank="1" showInputMessage="1" showErrorMessage="1" sqref="C12" xr:uid="{7F2B4F75-3060-4459-8D7C-55B181A663E6}">
      <formula1>$P$13:$P$16</formula1>
    </dataValidation>
    <dataValidation type="list" allowBlank="1" showInputMessage="1" showErrorMessage="1" sqref="C13" xr:uid="{6EDE5391-FDB3-461E-A31C-919CA939017A}">
      <formula1>"1,2,3,4,5,6,7,8,9,10,11,12,13,14,15,16,17,18,19,20,21,22,23,24,25"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Finance Diary</vt:lpstr>
      <vt:lpstr>Monthly Cashflow</vt:lpstr>
      <vt:lpstr>Existing Portfolio</vt:lpstr>
      <vt:lpstr>Emergency Funds</vt:lpstr>
      <vt:lpstr>Retire with Ease</vt:lpstr>
      <vt:lpstr>Financial Goals</vt:lpstr>
      <vt:lpstr>Tax Regime Choice</vt:lpstr>
      <vt:lpstr>Insurance Calculator</vt:lpstr>
      <vt:lpstr>EMI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Vinny Arora</dc:creator>
  <cp:keywords/>
  <dc:description/>
  <cp:lastModifiedBy>Vinny Arora</cp:lastModifiedBy>
  <cp:revision/>
  <dcterms:created xsi:type="dcterms:W3CDTF">2024-07-02T13:23:11Z</dcterms:created>
  <dcterms:modified xsi:type="dcterms:W3CDTF">2024-10-10T16:54:56Z</dcterms:modified>
  <cp:category/>
  <cp:contentStatus/>
</cp:coreProperties>
</file>